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izvorima'!$1:$3</definedName>
    <definedName name="_xlnm.Print_Area" localSheetId="1">'Plan prih. po izvorima'!$A$1:$I$23</definedName>
    <definedName name="_xlnm.Print_Area" localSheetId="0">'Sažetak općeg dijela'!$A$2:$F$26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3"/>
  <c r="E55"/>
  <c r="F55"/>
  <c r="G55"/>
  <c r="H55"/>
  <c r="I55"/>
  <c r="J55"/>
  <c r="K55"/>
  <c r="L55"/>
  <c r="C58"/>
  <c r="C55" s="1"/>
  <c r="C41" l="1"/>
  <c r="D40"/>
  <c r="E40"/>
  <c r="F40"/>
  <c r="G40"/>
  <c r="H40"/>
  <c r="I40"/>
  <c r="J40"/>
  <c r="K40"/>
  <c r="L40"/>
  <c r="C40"/>
  <c r="I22" i="2"/>
  <c r="C22"/>
  <c r="D22"/>
  <c r="F22"/>
  <c r="G22"/>
  <c r="H22"/>
  <c r="B22"/>
  <c r="D77" i="3"/>
  <c r="E77"/>
  <c r="F77"/>
  <c r="G77"/>
  <c r="H77"/>
  <c r="I77"/>
  <c r="J77"/>
  <c r="J74" s="1"/>
  <c r="K77"/>
  <c r="L77"/>
  <c r="D75"/>
  <c r="D74" s="1"/>
  <c r="E75"/>
  <c r="F75"/>
  <c r="G75"/>
  <c r="H75"/>
  <c r="I75"/>
  <c r="J75"/>
  <c r="K75"/>
  <c r="L75"/>
  <c r="L74" s="1"/>
  <c r="H74"/>
  <c r="C78"/>
  <c r="C76"/>
  <c r="C75" s="1"/>
  <c r="C77"/>
  <c r="F74" l="1"/>
  <c r="C74"/>
  <c r="K74"/>
  <c r="I74"/>
  <c r="G74"/>
  <c r="E74"/>
  <c r="D62"/>
  <c r="E62"/>
  <c r="F62"/>
  <c r="G62"/>
  <c r="H62"/>
  <c r="I62"/>
  <c r="J62"/>
  <c r="K62"/>
  <c r="L62"/>
  <c r="C64"/>
  <c r="D125" l="1"/>
  <c r="E125"/>
  <c r="F125"/>
  <c r="G125"/>
  <c r="H125"/>
  <c r="I125"/>
  <c r="J125"/>
  <c r="K125"/>
  <c r="L125"/>
  <c r="C129"/>
  <c r="C145"/>
  <c r="C144" s="1"/>
  <c r="D144"/>
  <c r="E144"/>
  <c r="F144"/>
  <c r="G144"/>
  <c r="H144"/>
  <c r="I144"/>
  <c r="J144"/>
  <c r="K144"/>
  <c r="L144"/>
  <c r="D121"/>
  <c r="E121"/>
  <c r="F121"/>
  <c r="G121"/>
  <c r="H121"/>
  <c r="I121"/>
  <c r="J121"/>
  <c r="K121"/>
  <c r="L121"/>
  <c r="C122"/>
  <c r="C121" s="1"/>
  <c r="C96" l="1"/>
  <c r="D93"/>
  <c r="E93"/>
  <c r="F93"/>
  <c r="G93"/>
  <c r="H93"/>
  <c r="I93"/>
  <c r="J93"/>
  <c r="K93"/>
  <c r="L93"/>
  <c r="H7"/>
  <c r="H119" l="1"/>
  <c r="H117"/>
  <c r="H114"/>
  <c r="H110"/>
  <c r="H104"/>
  <c r="C8"/>
  <c r="H109" l="1"/>
  <c r="H103" s="1"/>
  <c r="D42"/>
  <c r="C47"/>
  <c r="H53"/>
  <c r="I53"/>
  <c r="J53"/>
  <c r="K53"/>
  <c r="L53"/>
  <c r="G53"/>
  <c r="D53"/>
  <c r="E53"/>
  <c r="F53"/>
  <c r="C54"/>
  <c r="C53" s="1"/>
  <c r="C140"/>
  <c r="C139" s="1"/>
  <c r="D139"/>
  <c r="E139"/>
  <c r="F139"/>
  <c r="G139"/>
  <c r="H139"/>
  <c r="I139"/>
  <c r="J139"/>
  <c r="K139"/>
  <c r="L139"/>
  <c r="D97" l="1"/>
  <c r="E97"/>
  <c r="F97"/>
  <c r="G97"/>
  <c r="H97"/>
  <c r="I97"/>
  <c r="J97"/>
  <c r="K97"/>
  <c r="L97"/>
  <c r="C99"/>
  <c r="C161"/>
  <c r="D153"/>
  <c r="D152" s="1"/>
  <c r="E153"/>
  <c r="E152" s="1"/>
  <c r="E151" s="1"/>
  <c r="F153"/>
  <c r="F152" s="1"/>
  <c r="F151" s="1"/>
  <c r="G153"/>
  <c r="G152" s="1"/>
  <c r="G151" s="1"/>
  <c r="H153"/>
  <c r="H152" s="1"/>
  <c r="H151" s="1"/>
  <c r="I153"/>
  <c r="J153"/>
  <c r="K153"/>
  <c r="K152" s="1"/>
  <c r="K151" s="1"/>
  <c r="L153"/>
  <c r="L152" s="1"/>
  <c r="L151" s="1"/>
  <c r="C154"/>
  <c r="C153" s="1"/>
  <c r="C152" s="1"/>
  <c r="J152"/>
  <c r="J151" s="1"/>
  <c r="I152"/>
  <c r="I151" s="1"/>
  <c r="D27"/>
  <c r="C57"/>
  <c r="F9" i="9"/>
  <c r="H173" i="3"/>
  <c r="I173"/>
  <c r="J173"/>
  <c r="K173"/>
  <c r="H167"/>
  <c r="I167"/>
  <c r="H164"/>
  <c r="I164"/>
  <c r="H160"/>
  <c r="I160"/>
  <c r="G160"/>
  <c r="G164"/>
  <c r="G167"/>
  <c r="G173"/>
  <c r="C175"/>
  <c r="H141"/>
  <c r="I141"/>
  <c r="J141"/>
  <c r="K141"/>
  <c r="H133"/>
  <c r="I133"/>
  <c r="J133"/>
  <c r="H130"/>
  <c r="I130"/>
  <c r="J130"/>
  <c r="D147"/>
  <c r="E147"/>
  <c r="F147"/>
  <c r="G147"/>
  <c r="H147"/>
  <c r="I147"/>
  <c r="J147"/>
  <c r="K147"/>
  <c r="L147"/>
  <c r="C147"/>
  <c r="H51"/>
  <c r="I51"/>
  <c r="J51"/>
  <c r="H49"/>
  <c r="I49"/>
  <c r="H42"/>
  <c r="I42"/>
  <c r="J42"/>
  <c r="H61"/>
  <c r="H60" s="1"/>
  <c r="I61"/>
  <c r="I60" s="1"/>
  <c r="H66"/>
  <c r="I66"/>
  <c r="H100"/>
  <c r="I100"/>
  <c r="J100"/>
  <c r="H89"/>
  <c r="I89"/>
  <c r="J89"/>
  <c r="H83"/>
  <c r="I83"/>
  <c r="C56"/>
  <c r="G27"/>
  <c r="H27"/>
  <c r="H18"/>
  <c r="H14"/>
  <c r="H13" s="1"/>
  <c r="H65" l="1"/>
  <c r="H184"/>
  <c r="I65"/>
  <c r="I184"/>
  <c r="D151"/>
  <c r="C151"/>
  <c r="I124"/>
  <c r="I123" s="1"/>
  <c r="H124"/>
  <c r="H123" s="1"/>
  <c r="J88"/>
  <c r="I159"/>
  <c r="I158" s="1"/>
  <c r="H159"/>
  <c r="H88"/>
  <c r="H82" s="1"/>
  <c r="I88"/>
  <c r="I82" s="1"/>
  <c r="H158" l="1"/>
  <c r="H183"/>
  <c r="H185" s="1"/>
  <c r="H80"/>
  <c r="H6"/>
  <c r="H5" s="1"/>
  <c r="D51"/>
  <c r="E51"/>
  <c r="F51"/>
  <c r="G51"/>
  <c r="K51"/>
  <c r="L51"/>
  <c r="C52"/>
  <c r="D7"/>
  <c r="E7"/>
  <c r="F7"/>
  <c r="G7"/>
  <c r="I7"/>
  <c r="J7"/>
  <c r="K7"/>
  <c r="L7"/>
  <c r="C9"/>
  <c r="C10"/>
  <c r="C11"/>
  <c r="D49"/>
  <c r="D18"/>
  <c r="D14"/>
  <c r="C29"/>
  <c r="E49"/>
  <c r="F49"/>
  <c r="G49"/>
  <c r="J49"/>
  <c r="K49"/>
  <c r="L49"/>
  <c r="C50"/>
  <c r="E114"/>
  <c r="D13" l="1"/>
  <c r="H4"/>
  <c r="E8" i="2" s="1"/>
  <c r="E22" s="1"/>
  <c r="B23" s="1"/>
  <c r="C49" i="3"/>
  <c r="C51"/>
  <c r="D6"/>
  <c r="C126"/>
  <c r="C84"/>
  <c r="D83"/>
  <c r="E83"/>
  <c r="F83"/>
  <c r="G83"/>
  <c r="J83"/>
  <c r="J82" s="1"/>
  <c r="K83"/>
  <c r="L83"/>
  <c r="C163"/>
  <c r="C174"/>
  <c r="L173"/>
  <c r="F173"/>
  <c r="E173"/>
  <c r="D173"/>
  <c r="C172"/>
  <c r="C171"/>
  <c r="C170"/>
  <c r="C169"/>
  <c r="C168"/>
  <c r="L167"/>
  <c r="K167"/>
  <c r="J167"/>
  <c r="F167"/>
  <c r="E167"/>
  <c r="D167"/>
  <c r="C166"/>
  <c r="C165"/>
  <c r="L164"/>
  <c r="K164"/>
  <c r="J164"/>
  <c r="F164"/>
  <c r="E164"/>
  <c r="D164"/>
  <c r="C162"/>
  <c r="L160"/>
  <c r="K160"/>
  <c r="J160"/>
  <c r="F160"/>
  <c r="E160"/>
  <c r="D160"/>
  <c r="C131"/>
  <c r="C143"/>
  <c r="C142"/>
  <c r="L141"/>
  <c r="G141"/>
  <c r="F141"/>
  <c r="E141"/>
  <c r="D141"/>
  <c r="C138"/>
  <c r="C137"/>
  <c r="C136"/>
  <c r="C135"/>
  <c r="C134"/>
  <c r="L133"/>
  <c r="K133"/>
  <c r="G133"/>
  <c r="F133"/>
  <c r="E133"/>
  <c r="D133"/>
  <c r="C132"/>
  <c r="L130"/>
  <c r="K130"/>
  <c r="G130"/>
  <c r="F130"/>
  <c r="E130"/>
  <c r="D130"/>
  <c r="C128"/>
  <c r="C127"/>
  <c r="C120"/>
  <c r="C119" s="1"/>
  <c r="L119"/>
  <c r="K119"/>
  <c r="J119"/>
  <c r="I119"/>
  <c r="G119"/>
  <c r="F119"/>
  <c r="E119"/>
  <c r="D119"/>
  <c r="C118"/>
  <c r="C117" s="1"/>
  <c r="L117"/>
  <c r="K117"/>
  <c r="J117"/>
  <c r="I117"/>
  <c r="G117"/>
  <c r="F117"/>
  <c r="E117"/>
  <c r="D117"/>
  <c r="C116"/>
  <c r="C115"/>
  <c r="L114"/>
  <c r="K114"/>
  <c r="J114"/>
  <c r="I114"/>
  <c r="G114"/>
  <c r="F114"/>
  <c r="D114"/>
  <c r="C113"/>
  <c r="C112"/>
  <c r="C111"/>
  <c r="L110"/>
  <c r="K110"/>
  <c r="J110"/>
  <c r="I110"/>
  <c r="G110"/>
  <c r="F110"/>
  <c r="E110"/>
  <c r="D110"/>
  <c r="C108"/>
  <c r="C107"/>
  <c r="C106"/>
  <c r="C105"/>
  <c r="L104"/>
  <c r="K104"/>
  <c r="J104"/>
  <c r="I104"/>
  <c r="G104"/>
  <c r="F104"/>
  <c r="E104"/>
  <c r="D104"/>
  <c r="D100"/>
  <c r="E100"/>
  <c r="F100"/>
  <c r="G100"/>
  <c r="K100"/>
  <c r="L100"/>
  <c r="D89"/>
  <c r="E89"/>
  <c r="F89"/>
  <c r="G89"/>
  <c r="K89"/>
  <c r="L89"/>
  <c r="C90"/>
  <c r="C85"/>
  <c r="C86"/>
  <c r="C87"/>
  <c r="D66"/>
  <c r="E66"/>
  <c r="F66"/>
  <c r="G66"/>
  <c r="J66"/>
  <c r="K66"/>
  <c r="L66"/>
  <c r="C68"/>
  <c r="C69"/>
  <c r="C70"/>
  <c r="C71"/>
  <c r="C72"/>
  <c r="C73"/>
  <c r="C67"/>
  <c r="D61"/>
  <c r="D60" s="1"/>
  <c r="E61"/>
  <c r="E60" s="1"/>
  <c r="F61"/>
  <c r="F60" s="1"/>
  <c r="G61"/>
  <c r="G60" s="1"/>
  <c r="J61"/>
  <c r="J60" s="1"/>
  <c r="K61"/>
  <c r="K60" s="1"/>
  <c r="L61"/>
  <c r="L60" s="1"/>
  <c r="C63"/>
  <c r="E27"/>
  <c r="F27"/>
  <c r="I27"/>
  <c r="J27"/>
  <c r="K27"/>
  <c r="L27"/>
  <c r="E18"/>
  <c r="F18"/>
  <c r="G18"/>
  <c r="I18"/>
  <c r="J18"/>
  <c r="K18"/>
  <c r="L18"/>
  <c r="E14"/>
  <c r="F14"/>
  <c r="G14"/>
  <c r="I14"/>
  <c r="J14"/>
  <c r="J13" s="1"/>
  <c r="K14"/>
  <c r="L14"/>
  <c r="C101"/>
  <c r="C100" s="1"/>
  <c r="C98"/>
  <c r="C97" s="1"/>
  <c r="C95"/>
  <c r="C94"/>
  <c r="C92"/>
  <c r="C91"/>
  <c r="C44"/>
  <c r="C45"/>
  <c r="C46"/>
  <c r="C48"/>
  <c r="C43"/>
  <c r="C30"/>
  <c r="C31"/>
  <c r="C32"/>
  <c r="C33"/>
  <c r="C34"/>
  <c r="C35"/>
  <c r="C36"/>
  <c r="C37"/>
  <c r="C38"/>
  <c r="C39"/>
  <c r="C28"/>
  <c r="C16"/>
  <c r="C17"/>
  <c r="C19"/>
  <c r="C20"/>
  <c r="C21"/>
  <c r="C22"/>
  <c r="C23"/>
  <c r="C24"/>
  <c r="C25"/>
  <c r="C26"/>
  <c r="C15"/>
  <c r="E42"/>
  <c r="F42"/>
  <c r="G42"/>
  <c r="K42"/>
  <c r="L42"/>
  <c r="C12"/>
  <c r="I13" l="1"/>
  <c r="L65"/>
  <c r="L184"/>
  <c r="F65"/>
  <c r="F184"/>
  <c r="G65"/>
  <c r="G184"/>
  <c r="L13"/>
  <c r="G13"/>
  <c r="K65"/>
  <c r="K184"/>
  <c r="E65"/>
  <c r="E184"/>
  <c r="E13"/>
  <c r="K13"/>
  <c r="F13"/>
  <c r="F6" s="1"/>
  <c r="F5" s="1"/>
  <c r="J65"/>
  <c r="J184"/>
  <c r="D65"/>
  <c r="D5" s="1"/>
  <c r="D184"/>
  <c r="C62"/>
  <c r="C61" s="1"/>
  <c r="C60" s="1"/>
  <c r="C93"/>
  <c r="F124"/>
  <c r="F123" s="1"/>
  <c r="L124"/>
  <c r="L123" s="1"/>
  <c r="C125"/>
  <c r="K124"/>
  <c r="K123" s="1"/>
  <c r="G124"/>
  <c r="G123" s="1"/>
  <c r="J124"/>
  <c r="J123" s="1"/>
  <c r="E124"/>
  <c r="E123" s="1"/>
  <c r="C160"/>
  <c r="D124"/>
  <c r="D123" s="1"/>
  <c r="E88"/>
  <c r="E82" s="1"/>
  <c r="K88"/>
  <c r="K82" s="1"/>
  <c r="F88"/>
  <c r="F82" s="1"/>
  <c r="C7"/>
  <c r="G159"/>
  <c r="G158" s="1"/>
  <c r="G156" s="1"/>
  <c r="D159"/>
  <c r="C89"/>
  <c r="C130"/>
  <c r="E159"/>
  <c r="J159"/>
  <c r="C173"/>
  <c r="C133"/>
  <c r="C164"/>
  <c r="C141"/>
  <c r="L159"/>
  <c r="C167"/>
  <c r="F159"/>
  <c r="K159"/>
  <c r="C83"/>
  <c r="K6"/>
  <c r="K5" s="1"/>
  <c r="C66"/>
  <c r="L88"/>
  <c r="L82" s="1"/>
  <c r="G88"/>
  <c r="G82" s="1"/>
  <c r="C114"/>
  <c r="C27"/>
  <c r="E6"/>
  <c r="F109"/>
  <c r="F103" s="1"/>
  <c r="L109"/>
  <c r="L103" s="1"/>
  <c r="J6"/>
  <c r="J5" s="1"/>
  <c r="C14"/>
  <c r="L6"/>
  <c r="L5" s="1"/>
  <c r="G6"/>
  <c r="G5" s="1"/>
  <c r="G109"/>
  <c r="G103" s="1"/>
  <c r="C18"/>
  <c r="C104"/>
  <c r="C42"/>
  <c r="D88"/>
  <c r="D82" s="1"/>
  <c r="K109"/>
  <c r="K103" s="1"/>
  <c r="E109"/>
  <c r="E103" s="1"/>
  <c r="J109"/>
  <c r="J103" s="1"/>
  <c r="C110"/>
  <c r="D109"/>
  <c r="D103" s="1"/>
  <c r="I109"/>
  <c r="I103" s="1"/>
  <c r="E5" l="1"/>
  <c r="L183"/>
  <c r="L185" s="1"/>
  <c r="L187" s="1"/>
  <c r="K183"/>
  <c r="K185" s="1"/>
  <c r="C65"/>
  <c r="F12" i="9" s="1"/>
  <c r="C184" i="3"/>
  <c r="J158"/>
  <c r="J183"/>
  <c r="J185" s="1"/>
  <c r="D183"/>
  <c r="D185" s="1"/>
  <c r="E183"/>
  <c r="E185" s="1"/>
  <c r="F183"/>
  <c r="F185" s="1"/>
  <c r="G183"/>
  <c r="G185" s="1"/>
  <c r="I183"/>
  <c r="I185" s="1"/>
  <c r="C13"/>
  <c r="C6" s="1"/>
  <c r="I6"/>
  <c r="I5" s="1"/>
  <c r="C124"/>
  <c r="C123" s="1"/>
  <c r="C159"/>
  <c r="C158" s="1"/>
  <c r="C156" s="1"/>
  <c r="K158"/>
  <c r="K156" s="1"/>
  <c r="K80" s="1"/>
  <c r="E158"/>
  <c r="E156" s="1"/>
  <c r="E80" s="1"/>
  <c r="I156"/>
  <c r="I80" s="1"/>
  <c r="F158"/>
  <c r="F156" s="1"/>
  <c r="F80" s="1"/>
  <c r="L158"/>
  <c r="L156" s="1"/>
  <c r="L80" s="1"/>
  <c r="J156"/>
  <c r="J80" s="1"/>
  <c r="D158"/>
  <c r="C109"/>
  <c r="C103" s="1"/>
  <c r="C88"/>
  <c r="C82" s="1"/>
  <c r="G80"/>
  <c r="F22" i="9"/>
  <c r="C183" i="3" l="1"/>
  <c r="C185" s="1"/>
  <c r="F11" i="9"/>
  <c r="F10" s="1"/>
  <c r="C5" i="3"/>
  <c r="I4"/>
  <c r="L4"/>
  <c r="D80"/>
  <c r="D156"/>
  <c r="C80"/>
  <c r="C4" s="1"/>
  <c r="E4"/>
  <c r="K4"/>
  <c r="F4"/>
  <c r="G4"/>
  <c r="J4"/>
  <c r="D4" l="1"/>
  <c r="F8" i="9" l="1"/>
  <c r="F7" s="1"/>
  <c r="F13" l="1"/>
  <c r="F24" s="1"/>
</calcChain>
</file>

<file path=xl/sharedStrings.xml><?xml version="1.0" encoding="utf-8"?>
<sst xmlns="http://schemas.openxmlformats.org/spreadsheetml/2006/main" count="234" uniqueCount="121">
  <si>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</si>
  <si>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</si>
  <si>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</si>
  <si>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</si>
  <si>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</si>
  <si>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</si>
  <si>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</si>
  <si>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</si>
  <si>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</si>
  <si>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</si>
  <si>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</si>
  <si>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</si>
  <si>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</si>
  <si>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</si>
  <si>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</si>
  <si>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</si>
  <si>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</si>
  <si>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</si>
  <si>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</si>
  <si>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</si>
  <si>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</si>
  <si>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</si>
  <si>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</si>
  <si>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</si>
  <si>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</si>
  <si>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</si>
  <si>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</si>
  <si>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</si>
  <si>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</si>
  <si>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</si>
  <si>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</si>
  <si>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</si>
  <si>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</si>
  <si>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</si>
  <si>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</si>
  <si>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</si>
  <si>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</si>
  <si>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</si>
  <si>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</si>
  <si>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Usluge tekućeg i investicijskog održavanja</t>
  </si>
  <si>
    <t>Plaće za prekovremeni rad</t>
  </si>
  <si>
    <t>Službena putovanja</t>
  </si>
  <si>
    <t>Stručno usavršavanje zaposlenika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</si>
  <si>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</si>
  <si>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</si>
  <si>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</si>
  <si>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</si>
  <si>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</si>
  <si>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</si>
  <si>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</si>
  <si>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</si>
  <si>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</si>
  <si>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</si>
  <si>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</si>
  <si>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</si>
  <si>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</si>
  <si>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</si>
  <si>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Bankarske usluge i usluge platnog prometa</t>
  </si>
  <si>
    <t>Licence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</si>
  <si>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</si>
  <si>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</si>
  <si>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</si>
  <si>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</si>
  <si>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</si>
  <si>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</si>
  <si>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PRIHODI OD PRODAJE NEFINANCIJSKE IMOVINE</t>
  </si>
  <si>
    <t>2019.</t>
  </si>
  <si>
    <t>Prihodi od prodaje nefinancijske imovine i nadoknade šteta s osnova osiguranja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</si>
  <si>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</si>
  <si>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</si>
  <si>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</si>
  <si>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</si>
  <si>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</si>
  <si>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Osnovna Škola Ivana Rabljanina Rab</t>
  </si>
  <si>
    <t xml:space="preserve">Zakonski standard ustanova 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</si>
  <si>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</si>
  <si>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</si>
  <si>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</si>
  <si>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</si>
  <si>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</si>
  <si>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</si>
  <si>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</si>
  <si>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</si>
  <si>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</si>
  <si>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</si>
  <si>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</si>
  <si>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</si>
  <si>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</si>
  <si>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Programi za poticanje dodatnog odgojno-obrazovnog stvaralaštva </t>
  </si>
  <si>
    <t xml:space="preserve">Osiguranje prehrane djece u osnovnim školama </t>
  </si>
  <si>
    <t xml:space="preserve">Školska shema </t>
  </si>
  <si>
    <t xml:space="preserve">Obilježavanje postignuća učenika i nastavnika </t>
  </si>
  <si>
    <t>Natjecanja i susreti, smotre u znanju, vještinama, umijećima i sportu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</si>
  <si>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</si>
  <si>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</si>
  <si>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</si>
  <si>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</si>
  <si>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</si>
  <si>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Ravnateljica:</t>
  </si>
  <si>
    <t>Anamari Šarin, prof.</t>
  </si>
  <si>
    <t>63612 -Plaće MZO</t>
  </si>
  <si>
    <t>Prijedlog plana 
za 2019.</t>
  </si>
  <si>
    <t>Ukupno prihodi i primici za 2019.</t>
  </si>
  <si>
    <r>
      <t xml:space="preserve">Rashodi za nabavu neproizvedene </t>
    </r>
    <r>
      <rPr>
        <b/>
        <sz val="8"/>
        <rFont val="Arial"/>
        <family val="2"/>
        <charset val="238"/>
      </rPr>
      <t>dugotrajne</t>
    </r>
    <r>
      <rPr>
        <b/>
        <sz val="8"/>
        <color indexed="10"/>
        <rFont val="Arial"/>
        <family val="2"/>
        <charset val="238"/>
      </rPr>
      <t xml:space="preserve"> </t>
    </r>
    <r>
      <rPr>
        <b/>
        <sz val="8"/>
        <color indexed="8"/>
        <rFont val="Arial"/>
        <family val="2"/>
        <charset val="238"/>
      </rPr>
      <t>imovine</t>
    </r>
  </si>
  <si>
    <t xml:space="preserve">Ostale pristojbe i naknade </t>
  </si>
  <si>
    <t>PRIJEDLOG II. IZMJENA I DOPUNA FINANCIJSKOG PLANA OŠ IVANA RABLJANINA RAB ZA 2019.</t>
  </si>
  <si>
    <t>PRIJEDLOG II. IZMJENA PLANA ZA 2019.</t>
  </si>
  <si>
    <t>Financira država/
MZO -   podaci se ne unose u Županijsku riznicu</t>
  </si>
  <si>
    <t>3225</t>
  </si>
  <si>
    <t>Sitni inventar</t>
  </si>
  <si>
    <t>42</t>
  </si>
  <si>
    <t>4221</t>
  </si>
  <si>
    <t>Ostale naknade troškova zaposlenima</t>
  </si>
  <si>
    <t xml:space="preserve">Investicijsko održavanje objekata i opreme  </t>
  </si>
  <si>
    <t>Usluge tekućeg i investicijskog održavanja(Hitna intervencija)</t>
  </si>
  <si>
    <t>PRIJEDLOG II. IZMJENA PLANA RASHODA I IZDATAKA</t>
  </si>
  <si>
    <t>PRIJEDLOG II. IZMJENA PLANA PRIHODA I PRIMITAKA</t>
  </si>
  <si>
    <t>Nabava udžbenika za učenike OŠ</t>
  </si>
  <si>
    <t>UKUPNO</t>
  </si>
  <si>
    <t>DRŽAVA</t>
  </si>
  <si>
    <t>LOKALNA</t>
  </si>
</sst>
</file>

<file path=xl/styles.xml><?xml version="1.0" encoding="utf-8"?>
<styleSheet xmlns="http://schemas.openxmlformats.org/spreadsheetml/2006/main">
  <fonts count="54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/>
    <xf numFmtId="0" fontId="14" fillId="0" borderId="0"/>
    <xf numFmtId="0" fontId="20" fillId="0" borderId="0"/>
  </cellStyleXfs>
  <cellXfs count="199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31" fillId="0" borderId="31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32" fillId="0" borderId="23" xfId="0" applyFont="1" applyBorder="1" applyAlignment="1">
      <alignment horizontal="center" vertical="center" wrapText="1"/>
    </xf>
    <xf numFmtId="3" fontId="31" fillId="23" borderId="16" xfId="0" applyNumberFormat="1" applyFont="1" applyFill="1" applyBorder="1" applyAlignment="1">
      <alignment horizontal="right"/>
    </xf>
    <xf numFmtId="0" fontId="32" fillId="0" borderId="0" xfId="0" applyFont="1" applyBorder="1" applyAlignment="1">
      <alignment horizontal="center" vertical="center" wrapText="1"/>
    </xf>
    <xf numFmtId="0" fontId="33" fillId="23" borderId="31" xfId="0" applyFont="1" applyFill="1" applyBorder="1" applyAlignment="1">
      <alignment horizontal="left"/>
    </xf>
    <xf numFmtId="0" fontId="35" fillId="23" borderId="15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3" fontId="31" fillId="0" borderId="16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/>
    <xf numFmtId="3" fontId="30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0" fillId="0" borderId="33" xfId="0" applyNumberFormat="1" applyFont="1" applyFill="1" applyBorder="1" applyAlignment="1" applyProtection="1">
      <alignment horizontal="center" vertical="center"/>
    </xf>
    <xf numFmtId="0" fontId="42" fillId="18" borderId="15" xfId="0" applyNumberFormat="1" applyFont="1" applyFill="1" applyBorder="1" applyAlignment="1" applyProtection="1">
      <alignment horizontal="center" vertical="center" wrapText="1"/>
    </xf>
    <xf numFmtId="0" fontId="42" fillId="22" borderId="16" xfId="0" applyNumberFormat="1" applyFont="1" applyFill="1" applyBorder="1" applyAlignment="1" applyProtection="1">
      <alignment horizontal="center" vertical="center" wrapText="1"/>
    </xf>
    <xf numFmtId="0" fontId="43" fillId="22" borderId="16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24" borderId="0" xfId="0" applyNumberFormat="1" applyFont="1" applyFill="1" applyBorder="1" applyAlignment="1" applyProtection="1">
      <alignment horizontal="center"/>
    </xf>
    <xf numFmtId="0" fontId="45" fillId="24" borderId="0" xfId="0" applyNumberFormat="1" applyFont="1" applyFill="1" applyBorder="1" applyAlignment="1" applyProtection="1">
      <alignment horizontal="center" wrapText="1"/>
    </xf>
    <xf numFmtId="4" fontId="44" fillId="24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4" fillId="20" borderId="0" xfId="0" applyNumberFormat="1" applyFont="1" applyFill="1" applyBorder="1" applyAlignment="1" applyProtection="1">
      <alignment horizontal="center"/>
    </xf>
    <xf numFmtId="0" fontId="44" fillId="20" borderId="0" xfId="0" applyNumberFormat="1" applyFont="1" applyFill="1" applyBorder="1" applyAlignment="1" applyProtection="1">
      <alignment wrapText="1"/>
    </xf>
    <xf numFmtId="4" fontId="44" fillId="2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44" fillId="21" borderId="0" xfId="0" applyNumberFormat="1" applyFont="1" applyFill="1" applyBorder="1" applyAlignment="1" applyProtection="1">
      <alignment horizontal="left"/>
    </xf>
    <xf numFmtId="0" fontId="44" fillId="21" borderId="0" xfId="0" applyNumberFormat="1" applyFont="1" applyFill="1" applyBorder="1" applyAlignment="1" applyProtection="1">
      <alignment wrapText="1"/>
    </xf>
    <xf numFmtId="4" fontId="44" fillId="21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6" fillId="0" borderId="0" xfId="0" applyNumberFormat="1" applyFont="1" applyFill="1" applyBorder="1" applyAlignment="1" applyProtection="1"/>
    <xf numFmtId="4" fontId="47" fillId="26" borderId="0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wrapText="1"/>
    </xf>
    <xf numFmtId="4" fontId="48" fillId="0" borderId="0" xfId="0" applyNumberFormat="1" applyFont="1" applyFill="1" applyBorder="1" applyAlignment="1" applyProtection="1"/>
    <xf numFmtId="4" fontId="49" fillId="0" borderId="0" xfId="0" applyNumberFormat="1" applyFont="1" applyFill="1" applyBorder="1" applyAlignment="1" applyProtection="1"/>
    <xf numFmtId="4" fontId="50" fillId="26" borderId="0" xfId="0" applyNumberFormat="1" applyFont="1" applyFill="1" applyBorder="1" applyAlignment="1" applyProtection="1"/>
    <xf numFmtId="4" fontId="49" fillId="25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4" fontId="41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>
      <alignment horizontal="center"/>
    </xf>
    <xf numFmtId="4" fontId="41" fillId="0" borderId="0" xfId="0" applyNumberFormat="1" applyFont="1" applyFill="1" applyBorder="1" applyAlignment="1" applyProtection="1">
      <alignment wrapText="1"/>
    </xf>
    <xf numFmtId="4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>
      <alignment horizontal="center"/>
    </xf>
    <xf numFmtId="4" fontId="44" fillId="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/>
    <xf numFmtId="4" fontId="44" fillId="21" borderId="0" xfId="0" applyNumberFormat="1" applyFont="1" applyFill="1" applyBorder="1" applyAlignment="1" applyProtection="1">
      <alignment horizontal="left"/>
    </xf>
    <xf numFmtId="4" fontId="44" fillId="21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0" xfId="0" applyNumberFormat="1" applyFont="1" applyFill="1" applyBorder="1" applyAlignment="1" applyProtection="1">
      <alignment wrapText="1"/>
    </xf>
    <xf numFmtId="4" fontId="48" fillId="0" borderId="0" xfId="0" applyNumberFormat="1" applyFont="1" applyFill="1" applyBorder="1" applyAlignment="1" applyProtection="1">
      <alignment wrapText="1"/>
    </xf>
    <xf numFmtId="49" fontId="44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0" fontId="51" fillId="18" borderId="0" xfId="0" applyNumberFormat="1" applyFont="1" applyFill="1" applyBorder="1" applyAlignment="1" applyProtection="1">
      <alignment horizontal="center"/>
    </xf>
    <xf numFmtId="0" fontId="52" fillId="18" borderId="0" xfId="0" applyNumberFormat="1" applyFont="1" applyFill="1" applyBorder="1" applyAlignment="1" applyProtection="1">
      <alignment wrapText="1"/>
    </xf>
    <xf numFmtId="0" fontId="52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1" fontId="18" fillId="0" borderId="32" xfId="0" applyNumberFormat="1" applyFont="1" applyBorder="1" applyAlignment="1">
      <alignment horizontal="left" wrapText="1"/>
    </xf>
    <xf numFmtId="4" fontId="31" fillId="0" borderId="16" xfId="0" applyNumberFormat="1" applyFont="1" applyFill="1" applyBorder="1" applyAlignment="1">
      <alignment horizontal="right"/>
    </xf>
    <xf numFmtId="4" fontId="31" fillId="0" borderId="16" xfId="0" applyNumberFormat="1" applyFont="1" applyBorder="1" applyAlignment="1">
      <alignment horizontal="right"/>
    </xf>
    <xf numFmtId="4" fontId="31" fillId="23" borderId="16" xfId="0" applyNumberFormat="1" applyFont="1" applyFill="1" applyBorder="1" applyAlignment="1">
      <alignment horizontal="right"/>
    </xf>
    <xf numFmtId="4" fontId="31" fillId="23" borderId="16" xfId="0" applyNumberFormat="1" applyFont="1" applyFill="1" applyBorder="1" applyAlignment="1" applyProtection="1">
      <alignment horizontal="right" wrapText="1"/>
    </xf>
    <xf numFmtId="0" fontId="21" fillId="0" borderId="16" xfId="0" applyNumberFormat="1" applyFont="1" applyFill="1" applyBorder="1" applyAlignment="1" applyProtection="1">
      <alignment horizontal="center" wrapText="1"/>
    </xf>
    <xf numFmtId="4" fontId="39" fillId="21" borderId="0" xfId="0" applyNumberFormat="1" applyFont="1" applyFill="1" applyBorder="1" applyAlignment="1" applyProtection="1"/>
    <xf numFmtId="4" fontId="31" fillId="20" borderId="31" xfId="0" quotePrefix="1" applyNumberFormat="1" applyFont="1" applyFill="1" applyBorder="1" applyAlignment="1">
      <alignment horizontal="right"/>
    </xf>
    <xf numFmtId="4" fontId="31" fillId="23" borderId="31" xfId="0" quotePrefix="1" applyNumberFormat="1" applyFont="1" applyFill="1" applyBorder="1" applyAlignment="1">
      <alignment horizontal="right"/>
    </xf>
    <xf numFmtId="0" fontId="43" fillId="0" borderId="0" xfId="44" applyFont="1" applyFill="1" applyBorder="1" applyAlignment="1">
      <alignment horizontal="left" vertical="center" wrapText="1"/>
    </xf>
    <xf numFmtId="4" fontId="39" fillId="24" borderId="0" xfId="0" applyNumberFormat="1" applyFont="1" applyFill="1" applyBorder="1" applyAlignment="1" applyProtection="1"/>
    <xf numFmtId="4" fontId="39" fillId="20" borderId="0" xfId="0" applyNumberFormat="1" applyFont="1" applyFill="1" applyBorder="1" applyAlignment="1" applyProtection="1"/>
    <xf numFmtId="1" fontId="18" fillId="0" borderId="38" xfId="0" applyNumberFormat="1" applyFont="1" applyBorder="1" applyAlignment="1">
      <alignment horizontal="left" wrapText="1"/>
    </xf>
    <xf numFmtId="0" fontId="21" fillId="21" borderId="0" xfId="0" applyNumberFormat="1" applyFont="1" applyFill="1" applyBorder="1" applyAlignment="1" applyProtection="1">
      <alignment wrapText="1"/>
    </xf>
    <xf numFmtId="4" fontId="19" fillId="21" borderId="0" xfId="0" applyNumberFormat="1" applyFont="1" applyFill="1" applyBorder="1" applyAlignment="1" applyProtection="1"/>
    <xf numFmtId="49" fontId="50" fillId="0" borderId="0" xfId="0" applyNumberFormat="1" applyFont="1" applyFill="1" applyBorder="1" applyAlignment="1" applyProtection="1">
      <alignment horizontal="center"/>
    </xf>
    <xf numFmtId="4" fontId="50" fillId="0" borderId="0" xfId="0" applyNumberFormat="1" applyFont="1" applyFill="1" applyBorder="1" applyAlignment="1" applyProtection="1">
      <alignment wrapText="1"/>
    </xf>
    <xf numFmtId="4" fontId="50" fillId="0" borderId="0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>
      <alignment horizontal="left" vertical="center" wrapText="1"/>
    </xf>
    <xf numFmtId="0" fontId="21" fillId="21" borderId="0" xfId="0" applyNumberFormat="1" applyFont="1" applyFill="1" applyBorder="1" applyAlignment="1" applyProtection="1">
      <alignment horizontal="center"/>
    </xf>
    <xf numFmtId="4" fontId="21" fillId="21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wrapText="1"/>
    </xf>
    <xf numFmtId="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wrapText="1"/>
    </xf>
    <xf numFmtId="4" fontId="39" fillId="0" borderId="0" xfId="0" applyNumberFormat="1" applyFont="1" applyFill="1" applyBorder="1" applyAlignment="1" applyProtection="1"/>
    <xf numFmtId="4" fontId="43" fillId="26" borderId="0" xfId="0" applyNumberFormat="1" applyFont="1" applyFill="1" applyBorder="1" applyAlignment="1" applyProtection="1"/>
    <xf numFmtId="4" fontId="47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wrapText="1"/>
    </xf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3" fillId="0" borderId="31" xfId="0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33" fillId="23" borderId="31" xfId="0" quotePrefix="1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>
      <alignment wrapText="1"/>
    </xf>
    <xf numFmtId="0" fontId="33" fillId="0" borderId="31" xfId="0" quotePrefix="1" applyNumberFormat="1" applyFont="1" applyFill="1" applyBorder="1" applyAlignment="1" applyProtection="1">
      <alignment horizontal="left" wrapText="1"/>
    </xf>
    <xf numFmtId="0" fontId="31" fillId="23" borderId="31" xfId="0" applyNumberFormat="1" applyFont="1" applyFill="1" applyBorder="1" applyAlignment="1" applyProtection="1">
      <alignment horizontal="left" wrapText="1"/>
    </xf>
    <xf numFmtId="0" fontId="31" fillId="23" borderId="15" xfId="0" applyNumberFormat="1" applyFont="1" applyFill="1" applyBorder="1" applyAlignment="1" applyProtection="1">
      <alignment horizontal="left" wrapText="1"/>
    </xf>
    <xf numFmtId="0" fontId="31" fillId="23" borderId="35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23" borderId="31" xfId="0" applyNumberFormat="1" applyFont="1" applyFill="1" applyBorder="1" applyAlignment="1" applyProtection="1">
      <alignment horizontal="left" wrapText="1"/>
    </xf>
    <xf numFmtId="0" fontId="35" fillId="23" borderId="15" xfId="0" applyNumberFormat="1" applyFont="1" applyFill="1" applyBorder="1" applyAlignment="1" applyProtection="1"/>
    <xf numFmtId="0" fontId="35" fillId="0" borderId="15" xfId="0" applyNumberFormat="1" applyFont="1" applyFill="1" applyBorder="1" applyAlignment="1" applyProtection="1"/>
    <xf numFmtId="0" fontId="33" fillId="0" borderId="31" xfId="0" quotePrefix="1" applyFont="1" applyFill="1" applyBorder="1" applyAlignment="1">
      <alignment horizontal="left"/>
    </xf>
    <xf numFmtId="0" fontId="35" fillId="0" borderId="15" xfId="0" applyNumberFormat="1" applyFont="1" applyFill="1" applyBorder="1" applyAlignment="1" applyProtection="1">
      <alignment wrapText="1"/>
    </xf>
    <xf numFmtId="0" fontId="33" fillId="0" borderId="31" xfId="0" quotePrefix="1" applyFont="1" applyBorder="1" applyAlignment="1">
      <alignment horizontal="left"/>
    </xf>
    <xf numFmtId="0" fontId="31" fillId="20" borderId="31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5" xfId="0" applyNumberFormat="1" applyFont="1" applyFill="1" applyBorder="1" applyAlignment="1" applyProtection="1">
      <alignment horizontal="left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 2" xfId="42"/>
    <cellStyle name="Note" xfId="37"/>
    <cellStyle name="Obično" xfId="0" builtinId="0"/>
    <cellStyle name="Obično_List5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view="pageBreakPreview" zoomScaleNormal="100" zoomScaleSheetLayoutView="100" workbookViewId="0">
      <selection activeCell="F12" sqref="F12"/>
    </sheetView>
  </sheetViews>
  <sheetFormatPr defaultColWidth="11.44140625" defaultRowHeight="13.2"/>
  <cols>
    <col min="1" max="2" width="4.33203125" style="48" customWidth="1"/>
    <col min="3" max="3" width="5.5546875" style="48" customWidth="1"/>
    <col min="4" max="4" width="5.33203125" style="67" customWidth="1"/>
    <col min="5" max="5" width="44.6640625" style="48" customWidth="1"/>
    <col min="6" max="6" width="36" style="48" customWidth="1"/>
    <col min="7" max="7" width="11.44140625" style="48"/>
    <col min="8" max="8" width="16.33203125" style="48" bestFit="1" customWidth="1"/>
    <col min="9" max="9" width="21.6640625" style="48" bestFit="1" customWidth="1"/>
    <col min="10" max="254" width="11.44140625" style="48"/>
    <col min="255" max="256" width="4.33203125" style="48" customWidth="1"/>
    <col min="257" max="257" width="5.5546875" style="48" customWidth="1"/>
    <col min="258" max="258" width="5.33203125" style="48" customWidth="1"/>
    <col min="259" max="259" width="44.6640625" style="48" customWidth="1"/>
    <col min="260" max="260" width="15.88671875" style="48" bestFit="1" customWidth="1"/>
    <col min="261" max="261" width="17.33203125" style="48" customWidth="1"/>
    <col min="262" max="262" width="16.6640625" style="48" customWidth="1"/>
    <col min="263" max="263" width="11.44140625" style="48"/>
    <col min="264" max="264" width="16.33203125" style="48" bestFit="1" customWidth="1"/>
    <col min="265" max="265" width="21.6640625" style="48" bestFit="1" customWidth="1"/>
    <col min="266" max="510" width="11.44140625" style="48"/>
    <col min="511" max="512" width="4.33203125" style="48" customWidth="1"/>
    <col min="513" max="513" width="5.5546875" style="48" customWidth="1"/>
    <col min="514" max="514" width="5.33203125" style="48" customWidth="1"/>
    <col min="515" max="515" width="44.6640625" style="48" customWidth="1"/>
    <col min="516" max="516" width="15.88671875" style="48" bestFit="1" customWidth="1"/>
    <col min="517" max="517" width="17.33203125" style="48" customWidth="1"/>
    <col min="518" max="518" width="16.6640625" style="48" customWidth="1"/>
    <col min="519" max="519" width="11.44140625" style="48"/>
    <col min="520" max="520" width="16.33203125" style="48" bestFit="1" customWidth="1"/>
    <col min="521" max="521" width="21.6640625" style="48" bestFit="1" customWidth="1"/>
    <col min="522" max="766" width="11.44140625" style="48"/>
    <col min="767" max="768" width="4.33203125" style="48" customWidth="1"/>
    <col min="769" max="769" width="5.5546875" style="48" customWidth="1"/>
    <col min="770" max="770" width="5.33203125" style="48" customWidth="1"/>
    <col min="771" max="771" width="44.6640625" style="48" customWidth="1"/>
    <col min="772" max="772" width="15.88671875" style="48" bestFit="1" customWidth="1"/>
    <col min="773" max="773" width="17.33203125" style="48" customWidth="1"/>
    <col min="774" max="774" width="16.6640625" style="48" customWidth="1"/>
    <col min="775" max="775" width="11.44140625" style="48"/>
    <col min="776" max="776" width="16.33203125" style="48" bestFit="1" customWidth="1"/>
    <col min="777" max="777" width="21.6640625" style="48" bestFit="1" customWidth="1"/>
    <col min="778" max="1022" width="11.44140625" style="48"/>
    <col min="1023" max="1024" width="4.33203125" style="48" customWidth="1"/>
    <col min="1025" max="1025" width="5.5546875" style="48" customWidth="1"/>
    <col min="1026" max="1026" width="5.33203125" style="48" customWidth="1"/>
    <col min="1027" max="1027" width="44.6640625" style="48" customWidth="1"/>
    <col min="1028" max="1028" width="15.88671875" style="48" bestFit="1" customWidth="1"/>
    <col min="1029" max="1029" width="17.33203125" style="48" customWidth="1"/>
    <col min="1030" max="1030" width="16.6640625" style="48" customWidth="1"/>
    <col min="1031" max="1031" width="11.44140625" style="48"/>
    <col min="1032" max="1032" width="16.33203125" style="48" bestFit="1" customWidth="1"/>
    <col min="1033" max="1033" width="21.6640625" style="48" bestFit="1" customWidth="1"/>
    <col min="1034" max="1278" width="11.44140625" style="48"/>
    <col min="1279" max="1280" width="4.33203125" style="48" customWidth="1"/>
    <col min="1281" max="1281" width="5.5546875" style="48" customWidth="1"/>
    <col min="1282" max="1282" width="5.33203125" style="48" customWidth="1"/>
    <col min="1283" max="1283" width="44.6640625" style="48" customWidth="1"/>
    <col min="1284" max="1284" width="15.88671875" style="48" bestFit="1" customWidth="1"/>
    <col min="1285" max="1285" width="17.33203125" style="48" customWidth="1"/>
    <col min="1286" max="1286" width="16.6640625" style="48" customWidth="1"/>
    <col min="1287" max="1287" width="11.44140625" style="48"/>
    <col min="1288" max="1288" width="16.33203125" style="48" bestFit="1" customWidth="1"/>
    <col min="1289" max="1289" width="21.6640625" style="48" bestFit="1" customWidth="1"/>
    <col min="1290" max="1534" width="11.44140625" style="48"/>
    <col min="1535" max="1536" width="4.33203125" style="48" customWidth="1"/>
    <col min="1537" max="1537" width="5.5546875" style="48" customWidth="1"/>
    <col min="1538" max="1538" width="5.33203125" style="48" customWidth="1"/>
    <col min="1539" max="1539" width="44.6640625" style="48" customWidth="1"/>
    <col min="1540" max="1540" width="15.88671875" style="48" bestFit="1" customWidth="1"/>
    <col min="1541" max="1541" width="17.33203125" style="48" customWidth="1"/>
    <col min="1542" max="1542" width="16.6640625" style="48" customWidth="1"/>
    <col min="1543" max="1543" width="11.44140625" style="48"/>
    <col min="1544" max="1544" width="16.33203125" style="48" bestFit="1" customWidth="1"/>
    <col min="1545" max="1545" width="21.6640625" style="48" bestFit="1" customWidth="1"/>
    <col min="1546" max="1790" width="11.44140625" style="48"/>
    <col min="1791" max="1792" width="4.33203125" style="48" customWidth="1"/>
    <col min="1793" max="1793" width="5.5546875" style="48" customWidth="1"/>
    <col min="1794" max="1794" width="5.33203125" style="48" customWidth="1"/>
    <col min="1795" max="1795" width="44.6640625" style="48" customWidth="1"/>
    <col min="1796" max="1796" width="15.88671875" style="48" bestFit="1" customWidth="1"/>
    <col min="1797" max="1797" width="17.33203125" style="48" customWidth="1"/>
    <col min="1798" max="1798" width="16.6640625" style="48" customWidth="1"/>
    <col min="1799" max="1799" width="11.44140625" style="48"/>
    <col min="1800" max="1800" width="16.33203125" style="48" bestFit="1" customWidth="1"/>
    <col min="1801" max="1801" width="21.6640625" style="48" bestFit="1" customWidth="1"/>
    <col min="1802" max="2046" width="11.44140625" style="48"/>
    <col min="2047" max="2048" width="4.33203125" style="48" customWidth="1"/>
    <col min="2049" max="2049" width="5.5546875" style="48" customWidth="1"/>
    <col min="2050" max="2050" width="5.33203125" style="48" customWidth="1"/>
    <col min="2051" max="2051" width="44.6640625" style="48" customWidth="1"/>
    <col min="2052" max="2052" width="15.88671875" style="48" bestFit="1" customWidth="1"/>
    <col min="2053" max="2053" width="17.33203125" style="48" customWidth="1"/>
    <col min="2054" max="2054" width="16.6640625" style="48" customWidth="1"/>
    <col min="2055" max="2055" width="11.44140625" style="48"/>
    <col min="2056" max="2056" width="16.33203125" style="48" bestFit="1" customWidth="1"/>
    <col min="2057" max="2057" width="21.6640625" style="48" bestFit="1" customWidth="1"/>
    <col min="2058" max="2302" width="11.44140625" style="48"/>
    <col min="2303" max="2304" width="4.33203125" style="48" customWidth="1"/>
    <col min="2305" max="2305" width="5.5546875" style="48" customWidth="1"/>
    <col min="2306" max="2306" width="5.33203125" style="48" customWidth="1"/>
    <col min="2307" max="2307" width="44.6640625" style="48" customWidth="1"/>
    <col min="2308" max="2308" width="15.88671875" style="48" bestFit="1" customWidth="1"/>
    <col min="2309" max="2309" width="17.33203125" style="48" customWidth="1"/>
    <col min="2310" max="2310" width="16.6640625" style="48" customWidth="1"/>
    <col min="2311" max="2311" width="11.44140625" style="48"/>
    <col min="2312" max="2312" width="16.33203125" style="48" bestFit="1" customWidth="1"/>
    <col min="2313" max="2313" width="21.6640625" style="48" bestFit="1" customWidth="1"/>
    <col min="2314" max="2558" width="11.44140625" style="48"/>
    <col min="2559" max="2560" width="4.33203125" style="48" customWidth="1"/>
    <col min="2561" max="2561" width="5.5546875" style="48" customWidth="1"/>
    <col min="2562" max="2562" width="5.33203125" style="48" customWidth="1"/>
    <col min="2563" max="2563" width="44.6640625" style="48" customWidth="1"/>
    <col min="2564" max="2564" width="15.88671875" style="48" bestFit="1" customWidth="1"/>
    <col min="2565" max="2565" width="17.33203125" style="48" customWidth="1"/>
    <col min="2566" max="2566" width="16.6640625" style="48" customWidth="1"/>
    <col min="2567" max="2567" width="11.44140625" style="48"/>
    <col min="2568" max="2568" width="16.33203125" style="48" bestFit="1" customWidth="1"/>
    <col min="2569" max="2569" width="21.6640625" style="48" bestFit="1" customWidth="1"/>
    <col min="2570" max="2814" width="11.44140625" style="48"/>
    <col min="2815" max="2816" width="4.33203125" style="48" customWidth="1"/>
    <col min="2817" max="2817" width="5.5546875" style="48" customWidth="1"/>
    <col min="2818" max="2818" width="5.33203125" style="48" customWidth="1"/>
    <col min="2819" max="2819" width="44.6640625" style="48" customWidth="1"/>
    <col min="2820" max="2820" width="15.88671875" style="48" bestFit="1" customWidth="1"/>
    <col min="2821" max="2821" width="17.33203125" style="48" customWidth="1"/>
    <col min="2822" max="2822" width="16.6640625" style="48" customWidth="1"/>
    <col min="2823" max="2823" width="11.44140625" style="48"/>
    <col min="2824" max="2824" width="16.33203125" style="48" bestFit="1" customWidth="1"/>
    <col min="2825" max="2825" width="21.6640625" style="48" bestFit="1" customWidth="1"/>
    <col min="2826" max="3070" width="11.44140625" style="48"/>
    <col min="3071" max="3072" width="4.33203125" style="48" customWidth="1"/>
    <col min="3073" max="3073" width="5.5546875" style="48" customWidth="1"/>
    <col min="3074" max="3074" width="5.33203125" style="48" customWidth="1"/>
    <col min="3075" max="3075" width="44.6640625" style="48" customWidth="1"/>
    <col min="3076" max="3076" width="15.88671875" style="48" bestFit="1" customWidth="1"/>
    <col min="3077" max="3077" width="17.33203125" style="48" customWidth="1"/>
    <col min="3078" max="3078" width="16.6640625" style="48" customWidth="1"/>
    <col min="3079" max="3079" width="11.44140625" style="48"/>
    <col min="3080" max="3080" width="16.33203125" style="48" bestFit="1" customWidth="1"/>
    <col min="3081" max="3081" width="21.6640625" style="48" bestFit="1" customWidth="1"/>
    <col min="3082" max="3326" width="11.44140625" style="48"/>
    <col min="3327" max="3328" width="4.33203125" style="48" customWidth="1"/>
    <col min="3329" max="3329" width="5.5546875" style="48" customWidth="1"/>
    <col min="3330" max="3330" width="5.33203125" style="48" customWidth="1"/>
    <col min="3331" max="3331" width="44.6640625" style="48" customWidth="1"/>
    <col min="3332" max="3332" width="15.88671875" style="48" bestFit="1" customWidth="1"/>
    <col min="3333" max="3333" width="17.33203125" style="48" customWidth="1"/>
    <col min="3334" max="3334" width="16.6640625" style="48" customWidth="1"/>
    <col min="3335" max="3335" width="11.44140625" style="48"/>
    <col min="3336" max="3336" width="16.33203125" style="48" bestFit="1" customWidth="1"/>
    <col min="3337" max="3337" width="21.6640625" style="48" bestFit="1" customWidth="1"/>
    <col min="3338" max="3582" width="11.44140625" style="48"/>
    <col min="3583" max="3584" width="4.33203125" style="48" customWidth="1"/>
    <col min="3585" max="3585" width="5.5546875" style="48" customWidth="1"/>
    <col min="3586" max="3586" width="5.33203125" style="48" customWidth="1"/>
    <col min="3587" max="3587" width="44.6640625" style="48" customWidth="1"/>
    <col min="3588" max="3588" width="15.88671875" style="48" bestFit="1" customWidth="1"/>
    <col min="3589" max="3589" width="17.33203125" style="48" customWidth="1"/>
    <col min="3590" max="3590" width="16.6640625" style="48" customWidth="1"/>
    <col min="3591" max="3591" width="11.44140625" style="48"/>
    <col min="3592" max="3592" width="16.33203125" style="48" bestFit="1" customWidth="1"/>
    <col min="3593" max="3593" width="21.6640625" style="48" bestFit="1" customWidth="1"/>
    <col min="3594" max="3838" width="11.44140625" style="48"/>
    <col min="3839" max="3840" width="4.33203125" style="48" customWidth="1"/>
    <col min="3841" max="3841" width="5.5546875" style="48" customWidth="1"/>
    <col min="3842" max="3842" width="5.33203125" style="48" customWidth="1"/>
    <col min="3843" max="3843" width="44.6640625" style="48" customWidth="1"/>
    <col min="3844" max="3844" width="15.88671875" style="48" bestFit="1" customWidth="1"/>
    <col min="3845" max="3845" width="17.33203125" style="48" customWidth="1"/>
    <col min="3846" max="3846" width="16.6640625" style="48" customWidth="1"/>
    <col min="3847" max="3847" width="11.44140625" style="48"/>
    <col min="3848" max="3848" width="16.33203125" style="48" bestFit="1" customWidth="1"/>
    <col min="3849" max="3849" width="21.6640625" style="48" bestFit="1" customWidth="1"/>
    <col min="3850" max="4094" width="11.44140625" style="48"/>
    <col min="4095" max="4096" width="4.33203125" style="48" customWidth="1"/>
    <col min="4097" max="4097" width="5.5546875" style="48" customWidth="1"/>
    <col min="4098" max="4098" width="5.33203125" style="48" customWidth="1"/>
    <col min="4099" max="4099" width="44.6640625" style="48" customWidth="1"/>
    <col min="4100" max="4100" width="15.88671875" style="48" bestFit="1" customWidth="1"/>
    <col min="4101" max="4101" width="17.33203125" style="48" customWidth="1"/>
    <col min="4102" max="4102" width="16.6640625" style="48" customWidth="1"/>
    <col min="4103" max="4103" width="11.44140625" style="48"/>
    <col min="4104" max="4104" width="16.33203125" style="48" bestFit="1" customWidth="1"/>
    <col min="4105" max="4105" width="21.6640625" style="48" bestFit="1" customWidth="1"/>
    <col min="4106" max="4350" width="11.44140625" style="48"/>
    <col min="4351" max="4352" width="4.33203125" style="48" customWidth="1"/>
    <col min="4353" max="4353" width="5.5546875" style="48" customWidth="1"/>
    <col min="4354" max="4354" width="5.33203125" style="48" customWidth="1"/>
    <col min="4355" max="4355" width="44.6640625" style="48" customWidth="1"/>
    <col min="4356" max="4356" width="15.88671875" style="48" bestFit="1" customWidth="1"/>
    <col min="4357" max="4357" width="17.33203125" style="48" customWidth="1"/>
    <col min="4358" max="4358" width="16.6640625" style="48" customWidth="1"/>
    <col min="4359" max="4359" width="11.44140625" style="48"/>
    <col min="4360" max="4360" width="16.33203125" style="48" bestFit="1" customWidth="1"/>
    <col min="4361" max="4361" width="21.6640625" style="48" bestFit="1" customWidth="1"/>
    <col min="4362" max="4606" width="11.44140625" style="48"/>
    <col min="4607" max="4608" width="4.33203125" style="48" customWidth="1"/>
    <col min="4609" max="4609" width="5.5546875" style="48" customWidth="1"/>
    <col min="4610" max="4610" width="5.33203125" style="48" customWidth="1"/>
    <col min="4611" max="4611" width="44.6640625" style="48" customWidth="1"/>
    <col min="4612" max="4612" width="15.88671875" style="48" bestFit="1" customWidth="1"/>
    <col min="4613" max="4613" width="17.33203125" style="48" customWidth="1"/>
    <col min="4614" max="4614" width="16.6640625" style="48" customWidth="1"/>
    <col min="4615" max="4615" width="11.44140625" style="48"/>
    <col min="4616" max="4616" width="16.33203125" style="48" bestFit="1" customWidth="1"/>
    <col min="4617" max="4617" width="21.6640625" style="48" bestFit="1" customWidth="1"/>
    <col min="4618" max="4862" width="11.44140625" style="48"/>
    <col min="4863" max="4864" width="4.33203125" style="48" customWidth="1"/>
    <col min="4865" max="4865" width="5.5546875" style="48" customWidth="1"/>
    <col min="4866" max="4866" width="5.33203125" style="48" customWidth="1"/>
    <col min="4867" max="4867" width="44.6640625" style="48" customWidth="1"/>
    <col min="4868" max="4868" width="15.88671875" style="48" bestFit="1" customWidth="1"/>
    <col min="4869" max="4869" width="17.33203125" style="48" customWidth="1"/>
    <col min="4870" max="4870" width="16.6640625" style="48" customWidth="1"/>
    <col min="4871" max="4871" width="11.44140625" style="48"/>
    <col min="4872" max="4872" width="16.33203125" style="48" bestFit="1" customWidth="1"/>
    <col min="4873" max="4873" width="21.6640625" style="48" bestFit="1" customWidth="1"/>
    <col min="4874" max="5118" width="11.44140625" style="48"/>
    <col min="5119" max="5120" width="4.33203125" style="48" customWidth="1"/>
    <col min="5121" max="5121" width="5.5546875" style="48" customWidth="1"/>
    <col min="5122" max="5122" width="5.33203125" style="48" customWidth="1"/>
    <col min="5123" max="5123" width="44.6640625" style="48" customWidth="1"/>
    <col min="5124" max="5124" width="15.88671875" style="48" bestFit="1" customWidth="1"/>
    <col min="5125" max="5125" width="17.33203125" style="48" customWidth="1"/>
    <col min="5126" max="5126" width="16.6640625" style="48" customWidth="1"/>
    <col min="5127" max="5127" width="11.44140625" style="48"/>
    <col min="5128" max="5128" width="16.33203125" style="48" bestFit="1" customWidth="1"/>
    <col min="5129" max="5129" width="21.6640625" style="48" bestFit="1" customWidth="1"/>
    <col min="5130" max="5374" width="11.44140625" style="48"/>
    <col min="5375" max="5376" width="4.33203125" style="48" customWidth="1"/>
    <col min="5377" max="5377" width="5.5546875" style="48" customWidth="1"/>
    <col min="5378" max="5378" width="5.33203125" style="48" customWidth="1"/>
    <col min="5379" max="5379" width="44.6640625" style="48" customWidth="1"/>
    <col min="5380" max="5380" width="15.88671875" style="48" bestFit="1" customWidth="1"/>
    <col min="5381" max="5381" width="17.33203125" style="48" customWidth="1"/>
    <col min="5382" max="5382" width="16.6640625" style="48" customWidth="1"/>
    <col min="5383" max="5383" width="11.44140625" style="48"/>
    <col min="5384" max="5384" width="16.33203125" style="48" bestFit="1" customWidth="1"/>
    <col min="5385" max="5385" width="21.6640625" style="48" bestFit="1" customWidth="1"/>
    <col min="5386" max="5630" width="11.44140625" style="48"/>
    <col min="5631" max="5632" width="4.33203125" style="48" customWidth="1"/>
    <col min="5633" max="5633" width="5.5546875" style="48" customWidth="1"/>
    <col min="5634" max="5634" width="5.33203125" style="48" customWidth="1"/>
    <col min="5635" max="5635" width="44.6640625" style="48" customWidth="1"/>
    <col min="5636" max="5636" width="15.88671875" style="48" bestFit="1" customWidth="1"/>
    <col min="5637" max="5637" width="17.33203125" style="48" customWidth="1"/>
    <col min="5638" max="5638" width="16.6640625" style="48" customWidth="1"/>
    <col min="5639" max="5639" width="11.44140625" style="48"/>
    <col min="5640" max="5640" width="16.33203125" style="48" bestFit="1" customWidth="1"/>
    <col min="5641" max="5641" width="21.6640625" style="48" bestFit="1" customWidth="1"/>
    <col min="5642" max="5886" width="11.44140625" style="48"/>
    <col min="5887" max="5888" width="4.33203125" style="48" customWidth="1"/>
    <col min="5889" max="5889" width="5.5546875" style="48" customWidth="1"/>
    <col min="5890" max="5890" width="5.33203125" style="48" customWidth="1"/>
    <col min="5891" max="5891" width="44.6640625" style="48" customWidth="1"/>
    <col min="5892" max="5892" width="15.88671875" style="48" bestFit="1" customWidth="1"/>
    <col min="5893" max="5893" width="17.33203125" style="48" customWidth="1"/>
    <col min="5894" max="5894" width="16.6640625" style="48" customWidth="1"/>
    <col min="5895" max="5895" width="11.44140625" style="48"/>
    <col min="5896" max="5896" width="16.33203125" style="48" bestFit="1" customWidth="1"/>
    <col min="5897" max="5897" width="21.6640625" style="48" bestFit="1" customWidth="1"/>
    <col min="5898" max="6142" width="11.44140625" style="48"/>
    <col min="6143" max="6144" width="4.33203125" style="48" customWidth="1"/>
    <col min="6145" max="6145" width="5.5546875" style="48" customWidth="1"/>
    <col min="6146" max="6146" width="5.33203125" style="48" customWidth="1"/>
    <col min="6147" max="6147" width="44.6640625" style="48" customWidth="1"/>
    <col min="6148" max="6148" width="15.88671875" style="48" bestFit="1" customWidth="1"/>
    <col min="6149" max="6149" width="17.33203125" style="48" customWidth="1"/>
    <col min="6150" max="6150" width="16.6640625" style="48" customWidth="1"/>
    <col min="6151" max="6151" width="11.44140625" style="48"/>
    <col min="6152" max="6152" width="16.33203125" style="48" bestFit="1" customWidth="1"/>
    <col min="6153" max="6153" width="21.6640625" style="48" bestFit="1" customWidth="1"/>
    <col min="6154" max="6398" width="11.44140625" style="48"/>
    <col min="6399" max="6400" width="4.33203125" style="48" customWidth="1"/>
    <col min="6401" max="6401" width="5.5546875" style="48" customWidth="1"/>
    <col min="6402" max="6402" width="5.33203125" style="48" customWidth="1"/>
    <col min="6403" max="6403" width="44.6640625" style="48" customWidth="1"/>
    <col min="6404" max="6404" width="15.88671875" style="48" bestFit="1" customWidth="1"/>
    <col min="6405" max="6405" width="17.33203125" style="48" customWidth="1"/>
    <col min="6406" max="6406" width="16.6640625" style="48" customWidth="1"/>
    <col min="6407" max="6407" width="11.44140625" style="48"/>
    <col min="6408" max="6408" width="16.33203125" style="48" bestFit="1" customWidth="1"/>
    <col min="6409" max="6409" width="21.6640625" style="48" bestFit="1" customWidth="1"/>
    <col min="6410" max="6654" width="11.44140625" style="48"/>
    <col min="6655" max="6656" width="4.33203125" style="48" customWidth="1"/>
    <col min="6657" max="6657" width="5.5546875" style="48" customWidth="1"/>
    <col min="6658" max="6658" width="5.33203125" style="48" customWidth="1"/>
    <col min="6659" max="6659" width="44.6640625" style="48" customWidth="1"/>
    <col min="6660" max="6660" width="15.88671875" style="48" bestFit="1" customWidth="1"/>
    <col min="6661" max="6661" width="17.33203125" style="48" customWidth="1"/>
    <col min="6662" max="6662" width="16.6640625" style="48" customWidth="1"/>
    <col min="6663" max="6663" width="11.44140625" style="48"/>
    <col min="6664" max="6664" width="16.33203125" style="48" bestFit="1" customWidth="1"/>
    <col min="6665" max="6665" width="21.6640625" style="48" bestFit="1" customWidth="1"/>
    <col min="6666" max="6910" width="11.44140625" style="48"/>
    <col min="6911" max="6912" width="4.33203125" style="48" customWidth="1"/>
    <col min="6913" max="6913" width="5.5546875" style="48" customWidth="1"/>
    <col min="6914" max="6914" width="5.33203125" style="48" customWidth="1"/>
    <col min="6915" max="6915" width="44.6640625" style="48" customWidth="1"/>
    <col min="6916" max="6916" width="15.88671875" style="48" bestFit="1" customWidth="1"/>
    <col min="6917" max="6917" width="17.33203125" style="48" customWidth="1"/>
    <col min="6918" max="6918" width="16.6640625" style="48" customWidth="1"/>
    <col min="6919" max="6919" width="11.44140625" style="48"/>
    <col min="6920" max="6920" width="16.33203125" style="48" bestFit="1" customWidth="1"/>
    <col min="6921" max="6921" width="21.6640625" style="48" bestFit="1" customWidth="1"/>
    <col min="6922" max="7166" width="11.44140625" style="48"/>
    <col min="7167" max="7168" width="4.33203125" style="48" customWidth="1"/>
    <col min="7169" max="7169" width="5.5546875" style="48" customWidth="1"/>
    <col min="7170" max="7170" width="5.33203125" style="48" customWidth="1"/>
    <col min="7171" max="7171" width="44.6640625" style="48" customWidth="1"/>
    <col min="7172" max="7172" width="15.88671875" style="48" bestFit="1" customWidth="1"/>
    <col min="7173" max="7173" width="17.33203125" style="48" customWidth="1"/>
    <col min="7174" max="7174" width="16.6640625" style="48" customWidth="1"/>
    <col min="7175" max="7175" width="11.44140625" style="48"/>
    <col min="7176" max="7176" width="16.33203125" style="48" bestFit="1" customWidth="1"/>
    <col min="7177" max="7177" width="21.6640625" style="48" bestFit="1" customWidth="1"/>
    <col min="7178" max="7422" width="11.44140625" style="48"/>
    <col min="7423" max="7424" width="4.33203125" style="48" customWidth="1"/>
    <col min="7425" max="7425" width="5.5546875" style="48" customWidth="1"/>
    <col min="7426" max="7426" width="5.33203125" style="48" customWidth="1"/>
    <col min="7427" max="7427" width="44.6640625" style="48" customWidth="1"/>
    <col min="7428" max="7428" width="15.88671875" style="48" bestFit="1" customWidth="1"/>
    <col min="7429" max="7429" width="17.33203125" style="48" customWidth="1"/>
    <col min="7430" max="7430" width="16.6640625" style="48" customWidth="1"/>
    <col min="7431" max="7431" width="11.44140625" style="48"/>
    <col min="7432" max="7432" width="16.33203125" style="48" bestFit="1" customWidth="1"/>
    <col min="7433" max="7433" width="21.6640625" style="48" bestFit="1" customWidth="1"/>
    <col min="7434" max="7678" width="11.44140625" style="48"/>
    <col min="7679" max="7680" width="4.33203125" style="48" customWidth="1"/>
    <col min="7681" max="7681" width="5.5546875" style="48" customWidth="1"/>
    <col min="7682" max="7682" width="5.33203125" style="48" customWidth="1"/>
    <col min="7683" max="7683" width="44.6640625" style="48" customWidth="1"/>
    <col min="7684" max="7684" width="15.88671875" style="48" bestFit="1" customWidth="1"/>
    <col min="7685" max="7685" width="17.33203125" style="48" customWidth="1"/>
    <col min="7686" max="7686" width="16.6640625" style="48" customWidth="1"/>
    <col min="7687" max="7687" width="11.44140625" style="48"/>
    <col min="7688" max="7688" width="16.33203125" style="48" bestFit="1" customWidth="1"/>
    <col min="7689" max="7689" width="21.6640625" style="48" bestFit="1" customWidth="1"/>
    <col min="7690" max="7934" width="11.44140625" style="48"/>
    <col min="7935" max="7936" width="4.33203125" style="48" customWidth="1"/>
    <col min="7937" max="7937" width="5.5546875" style="48" customWidth="1"/>
    <col min="7938" max="7938" width="5.33203125" style="48" customWidth="1"/>
    <col min="7939" max="7939" width="44.6640625" style="48" customWidth="1"/>
    <col min="7940" max="7940" width="15.88671875" style="48" bestFit="1" customWidth="1"/>
    <col min="7941" max="7941" width="17.33203125" style="48" customWidth="1"/>
    <col min="7942" max="7942" width="16.6640625" style="48" customWidth="1"/>
    <col min="7943" max="7943" width="11.44140625" style="48"/>
    <col min="7944" max="7944" width="16.33203125" style="48" bestFit="1" customWidth="1"/>
    <col min="7945" max="7945" width="21.6640625" style="48" bestFit="1" customWidth="1"/>
    <col min="7946" max="8190" width="11.44140625" style="48"/>
    <col min="8191" max="8192" width="4.33203125" style="48" customWidth="1"/>
    <col min="8193" max="8193" width="5.5546875" style="48" customWidth="1"/>
    <col min="8194" max="8194" width="5.33203125" style="48" customWidth="1"/>
    <col min="8195" max="8195" width="44.6640625" style="48" customWidth="1"/>
    <col min="8196" max="8196" width="15.88671875" style="48" bestFit="1" customWidth="1"/>
    <col min="8197" max="8197" width="17.33203125" style="48" customWidth="1"/>
    <col min="8198" max="8198" width="16.6640625" style="48" customWidth="1"/>
    <col min="8199" max="8199" width="11.44140625" style="48"/>
    <col min="8200" max="8200" width="16.33203125" style="48" bestFit="1" customWidth="1"/>
    <col min="8201" max="8201" width="21.6640625" style="48" bestFit="1" customWidth="1"/>
    <col min="8202" max="8446" width="11.44140625" style="48"/>
    <col min="8447" max="8448" width="4.33203125" style="48" customWidth="1"/>
    <col min="8449" max="8449" width="5.5546875" style="48" customWidth="1"/>
    <col min="8450" max="8450" width="5.33203125" style="48" customWidth="1"/>
    <col min="8451" max="8451" width="44.6640625" style="48" customWidth="1"/>
    <col min="8452" max="8452" width="15.88671875" style="48" bestFit="1" customWidth="1"/>
    <col min="8453" max="8453" width="17.33203125" style="48" customWidth="1"/>
    <col min="8454" max="8454" width="16.6640625" style="48" customWidth="1"/>
    <col min="8455" max="8455" width="11.44140625" style="48"/>
    <col min="8456" max="8456" width="16.33203125" style="48" bestFit="1" customWidth="1"/>
    <col min="8457" max="8457" width="21.6640625" style="48" bestFit="1" customWidth="1"/>
    <col min="8458" max="8702" width="11.44140625" style="48"/>
    <col min="8703" max="8704" width="4.33203125" style="48" customWidth="1"/>
    <col min="8705" max="8705" width="5.5546875" style="48" customWidth="1"/>
    <col min="8706" max="8706" width="5.33203125" style="48" customWidth="1"/>
    <col min="8707" max="8707" width="44.6640625" style="48" customWidth="1"/>
    <col min="8708" max="8708" width="15.88671875" style="48" bestFit="1" customWidth="1"/>
    <col min="8709" max="8709" width="17.33203125" style="48" customWidth="1"/>
    <col min="8710" max="8710" width="16.6640625" style="48" customWidth="1"/>
    <col min="8711" max="8711" width="11.44140625" style="48"/>
    <col min="8712" max="8712" width="16.33203125" style="48" bestFit="1" customWidth="1"/>
    <col min="8713" max="8713" width="21.6640625" style="48" bestFit="1" customWidth="1"/>
    <col min="8714" max="8958" width="11.44140625" style="48"/>
    <col min="8959" max="8960" width="4.33203125" style="48" customWidth="1"/>
    <col min="8961" max="8961" width="5.5546875" style="48" customWidth="1"/>
    <col min="8962" max="8962" width="5.33203125" style="48" customWidth="1"/>
    <col min="8963" max="8963" width="44.6640625" style="48" customWidth="1"/>
    <col min="8964" max="8964" width="15.88671875" style="48" bestFit="1" customWidth="1"/>
    <col min="8965" max="8965" width="17.33203125" style="48" customWidth="1"/>
    <col min="8966" max="8966" width="16.6640625" style="48" customWidth="1"/>
    <col min="8967" max="8967" width="11.44140625" style="48"/>
    <col min="8968" max="8968" width="16.33203125" style="48" bestFit="1" customWidth="1"/>
    <col min="8969" max="8969" width="21.6640625" style="48" bestFit="1" customWidth="1"/>
    <col min="8970" max="9214" width="11.44140625" style="48"/>
    <col min="9215" max="9216" width="4.33203125" style="48" customWidth="1"/>
    <col min="9217" max="9217" width="5.5546875" style="48" customWidth="1"/>
    <col min="9218" max="9218" width="5.33203125" style="48" customWidth="1"/>
    <col min="9219" max="9219" width="44.6640625" style="48" customWidth="1"/>
    <col min="9220" max="9220" width="15.88671875" style="48" bestFit="1" customWidth="1"/>
    <col min="9221" max="9221" width="17.33203125" style="48" customWidth="1"/>
    <col min="9222" max="9222" width="16.6640625" style="48" customWidth="1"/>
    <col min="9223" max="9223" width="11.44140625" style="48"/>
    <col min="9224" max="9224" width="16.33203125" style="48" bestFit="1" customWidth="1"/>
    <col min="9225" max="9225" width="21.6640625" style="48" bestFit="1" customWidth="1"/>
    <col min="9226" max="9470" width="11.44140625" style="48"/>
    <col min="9471" max="9472" width="4.33203125" style="48" customWidth="1"/>
    <col min="9473" max="9473" width="5.5546875" style="48" customWidth="1"/>
    <col min="9474" max="9474" width="5.33203125" style="48" customWidth="1"/>
    <col min="9475" max="9475" width="44.6640625" style="48" customWidth="1"/>
    <col min="9476" max="9476" width="15.88671875" style="48" bestFit="1" customWidth="1"/>
    <col min="9477" max="9477" width="17.33203125" style="48" customWidth="1"/>
    <col min="9478" max="9478" width="16.6640625" style="48" customWidth="1"/>
    <col min="9479" max="9479" width="11.44140625" style="48"/>
    <col min="9480" max="9480" width="16.33203125" style="48" bestFit="1" customWidth="1"/>
    <col min="9481" max="9481" width="21.6640625" style="48" bestFit="1" customWidth="1"/>
    <col min="9482" max="9726" width="11.44140625" style="48"/>
    <col min="9727" max="9728" width="4.33203125" style="48" customWidth="1"/>
    <col min="9729" max="9729" width="5.5546875" style="48" customWidth="1"/>
    <col min="9730" max="9730" width="5.33203125" style="48" customWidth="1"/>
    <col min="9731" max="9731" width="44.6640625" style="48" customWidth="1"/>
    <col min="9732" max="9732" width="15.88671875" style="48" bestFit="1" customWidth="1"/>
    <col min="9733" max="9733" width="17.33203125" style="48" customWidth="1"/>
    <col min="9734" max="9734" width="16.6640625" style="48" customWidth="1"/>
    <col min="9735" max="9735" width="11.44140625" style="48"/>
    <col min="9736" max="9736" width="16.33203125" style="48" bestFit="1" customWidth="1"/>
    <col min="9737" max="9737" width="21.6640625" style="48" bestFit="1" customWidth="1"/>
    <col min="9738" max="9982" width="11.44140625" style="48"/>
    <col min="9983" max="9984" width="4.33203125" style="48" customWidth="1"/>
    <col min="9985" max="9985" width="5.5546875" style="48" customWidth="1"/>
    <col min="9986" max="9986" width="5.33203125" style="48" customWidth="1"/>
    <col min="9987" max="9987" width="44.6640625" style="48" customWidth="1"/>
    <col min="9988" max="9988" width="15.88671875" style="48" bestFit="1" customWidth="1"/>
    <col min="9989" max="9989" width="17.33203125" style="48" customWidth="1"/>
    <col min="9990" max="9990" width="16.6640625" style="48" customWidth="1"/>
    <col min="9991" max="9991" width="11.44140625" style="48"/>
    <col min="9992" max="9992" width="16.33203125" style="48" bestFit="1" customWidth="1"/>
    <col min="9993" max="9993" width="21.6640625" style="48" bestFit="1" customWidth="1"/>
    <col min="9994" max="10238" width="11.44140625" style="48"/>
    <col min="10239" max="10240" width="4.33203125" style="48" customWidth="1"/>
    <col min="10241" max="10241" width="5.5546875" style="48" customWidth="1"/>
    <col min="10242" max="10242" width="5.33203125" style="48" customWidth="1"/>
    <col min="10243" max="10243" width="44.6640625" style="48" customWidth="1"/>
    <col min="10244" max="10244" width="15.88671875" style="48" bestFit="1" customWidth="1"/>
    <col min="10245" max="10245" width="17.33203125" style="48" customWidth="1"/>
    <col min="10246" max="10246" width="16.6640625" style="48" customWidth="1"/>
    <col min="10247" max="10247" width="11.44140625" style="48"/>
    <col min="10248" max="10248" width="16.33203125" style="48" bestFit="1" customWidth="1"/>
    <col min="10249" max="10249" width="21.6640625" style="48" bestFit="1" customWidth="1"/>
    <col min="10250" max="10494" width="11.44140625" style="48"/>
    <col min="10495" max="10496" width="4.33203125" style="48" customWidth="1"/>
    <col min="10497" max="10497" width="5.5546875" style="48" customWidth="1"/>
    <col min="10498" max="10498" width="5.33203125" style="48" customWidth="1"/>
    <col min="10499" max="10499" width="44.6640625" style="48" customWidth="1"/>
    <col min="10500" max="10500" width="15.88671875" style="48" bestFit="1" customWidth="1"/>
    <col min="10501" max="10501" width="17.33203125" style="48" customWidth="1"/>
    <col min="10502" max="10502" width="16.6640625" style="48" customWidth="1"/>
    <col min="10503" max="10503" width="11.44140625" style="48"/>
    <col min="10504" max="10504" width="16.33203125" style="48" bestFit="1" customWidth="1"/>
    <col min="10505" max="10505" width="21.6640625" style="48" bestFit="1" customWidth="1"/>
    <col min="10506" max="10750" width="11.44140625" style="48"/>
    <col min="10751" max="10752" width="4.33203125" style="48" customWidth="1"/>
    <col min="10753" max="10753" width="5.5546875" style="48" customWidth="1"/>
    <col min="10754" max="10754" width="5.33203125" style="48" customWidth="1"/>
    <col min="10755" max="10755" width="44.6640625" style="48" customWidth="1"/>
    <col min="10756" max="10756" width="15.88671875" style="48" bestFit="1" customWidth="1"/>
    <col min="10757" max="10757" width="17.33203125" style="48" customWidth="1"/>
    <col min="10758" max="10758" width="16.6640625" style="48" customWidth="1"/>
    <col min="10759" max="10759" width="11.44140625" style="48"/>
    <col min="10760" max="10760" width="16.33203125" style="48" bestFit="1" customWidth="1"/>
    <col min="10761" max="10761" width="21.6640625" style="48" bestFit="1" customWidth="1"/>
    <col min="10762" max="11006" width="11.44140625" style="48"/>
    <col min="11007" max="11008" width="4.33203125" style="48" customWidth="1"/>
    <col min="11009" max="11009" width="5.5546875" style="48" customWidth="1"/>
    <col min="11010" max="11010" width="5.33203125" style="48" customWidth="1"/>
    <col min="11011" max="11011" width="44.6640625" style="48" customWidth="1"/>
    <col min="11012" max="11012" width="15.88671875" style="48" bestFit="1" customWidth="1"/>
    <col min="11013" max="11013" width="17.33203125" style="48" customWidth="1"/>
    <col min="11014" max="11014" width="16.6640625" style="48" customWidth="1"/>
    <col min="11015" max="11015" width="11.44140625" style="48"/>
    <col min="11016" max="11016" width="16.33203125" style="48" bestFit="1" customWidth="1"/>
    <col min="11017" max="11017" width="21.6640625" style="48" bestFit="1" customWidth="1"/>
    <col min="11018" max="11262" width="11.44140625" style="48"/>
    <col min="11263" max="11264" width="4.33203125" style="48" customWidth="1"/>
    <col min="11265" max="11265" width="5.5546875" style="48" customWidth="1"/>
    <col min="11266" max="11266" width="5.33203125" style="48" customWidth="1"/>
    <col min="11267" max="11267" width="44.6640625" style="48" customWidth="1"/>
    <col min="11268" max="11268" width="15.88671875" style="48" bestFit="1" customWidth="1"/>
    <col min="11269" max="11269" width="17.33203125" style="48" customWidth="1"/>
    <col min="11270" max="11270" width="16.6640625" style="48" customWidth="1"/>
    <col min="11271" max="11271" width="11.44140625" style="48"/>
    <col min="11272" max="11272" width="16.33203125" style="48" bestFit="1" customWidth="1"/>
    <col min="11273" max="11273" width="21.6640625" style="48" bestFit="1" customWidth="1"/>
    <col min="11274" max="11518" width="11.44140625" style="48"/>
    <col min="11519" max="11520" width="4.33203125" style="48" customWidth="1"/>
    <col min="11521" max="11521" width="5.5546875" style="48" customWidth="1"/>
    <col min="11522" max="11522" width="5.33203125" style="48" customWidth="1"/>
    <col min="11523" max="11523" width="44.6640625" style="48" customWidth="1"/>
    <col min="11524" max="11524" width="15.88671875" style="48" bestFit="1" customWidth="1"/>
    <col min="11525" max="11525" width="17.33203125" style="48" customWidth="1"/>
    <col min="11526" max="11526" width="16.6640625" style="48" customWidth="1"/>
    <col min="11527" max="11527" width="11.44140625" style="48"/>
    <col min="11528" max="11528" width="16.33203125" style="48" bestFit="1" customWidth="1"/>
    <col min="11529" max="11529" width="21.6640625" style="48" bestFit="1" customWidth="1"/>
    <col min="11530" max="11774" width="11.44140625" style="48"/>
    <col min="11775" max="11776" width="4.33203125" style="48" customWidth="1"/>
    <col min="11777" max="11777" width="5.5546875" style="48" customWidth="1"/>
    <col min="11778" max="11778" width="5.33203125" style="48" customWidth="1"/>
    <col min="11779" max="11779" width="44.6640625" style="48" customWidth="1"/>
    <col min="11780" max="11780" width="15.88671875" style="48" bestFit="1" customWidth="1"/>
    <col min="11781" max="11781" width="17.33203125" style="48" customWidth="1"/>
    <col min="11782" max="11782" width="16.6640625" style="48" customWidth="1"/>
    <col min="11783" max="11783" width="11.44140625" style="48"/>
    <col min="11784" max="11784" width="16.33203125" style="48" bestFit="1" customWidth="1"/>
    <col min="11785" max="11785" width="21.6640625" style="48" bestFit="1" customWidth="1"/>
    <col min="11786" max="12030" width="11.44140625" style="48"/>
    <col min="12031" max="12032" width="4.33203125" style="48" customWidth="1"/>
    <col min="12033" max="12033" width="5.5546875" style="48" customWidth="1"/>
    <col min="12034" max="12034" width="5.33203125" style="48" customWidth="1"/>
    <col min="12035" max="12035" width="44.6640625" style="48" customWidth="1"/>
    <col min="12036" max="12036" width="15.88671875" style="48" bestFit="1" customWidth="1"/>
    <col min="12037" max="12037" width="17.33203125" style="48" customWidth="1"/>
    <col min="12038" max="12038" width="16.6640625" style="48" customWidth="1"/>
    <col min="12039" max="12039" width="11.44140625" style="48"/>
    <col min="12040" max="12040" width="16.33203125" style="48" bestFit="1" customWidth="1"/>
    <col min="12041" max="12041" width="21.6640625" style="48" bestFit="1" customWidth="1"/>
    <col min="12042" max="12286" width="11.44140625" style="48"/>
    <col min="12287" max="12288" width="4.33203125" style="48" customWidth="1"/>
    <col min="12289" max="12289" width="5.5546875" style="48" customWidth="1"/>
    <col min="12290" max="12290" width="5.33203125" style="48" customWidth="1"/>
    <col min="12291" max="12291" width="44.6640625" style="48" customWidth="1"/>
    <col min="12292" max="12292" width="15.88671875" style="48" bestFit="1" customWidth="1"/>
    <col min="12293" max="12293" width="17.33203125" style="48" customWidth="1"/>
    <col min="12294" max="12294" width="16.6640625" style="48" customWidth="1"/>
    <col min="12295" max="12295" width="11.44140625" style="48"/>
    <col min="12296" max="12296" width="16.33203125" style="48" bestFit="1" customWidth="1"/>
    <col min="12297" max="12297" width="21.6640625" style="48" bestFit="1" customWidth="1"/>
    <col min="12298" max="12542" width="11.44140625" style="48"/>
    <col min="12543" max="12544" width="4.33203125" style="48" customWidth="1"/>
    <col min="12545" max="12545" width="5.5546875" style="48" customWidth="1"/>
    <col min="12546" max="12546" width="5.33203125" style="48" customWidth="1"/>
    <col min="12547" max="12547" width="44.6640625" style="48" customWidth="1"/>
    <col min="12548" max="12548" width="15.88671875" style="48" bestFit="1" customWidth="1"/>
    <col min="12549" max="12549" width="17.33203125" style="48" customWidth="1"/>
    <col min="12550" max="12550" width="16.6640625" style="48" customWidth="1"/>
    <col min="12551" max="12551" width="11.44140625" style="48"/>
    <col min="12552" max="12552" width="16.33203125" style="48" bestFit="1" customWidth="1"/>
    <col min="12553" max="12553" width="21.6640625" style="48" bestFit="1" customWidth="1"/>
    <col min="12554" max="12798" width="11.44140625" style="48"/>
    <col min="12799" max="12800" width="4.33203125" style="48" customWidth="1"/>
    <col min="12801" max="12801" width="5.5546875" style="48" customWidth="1"/>
    <col min="12802" max="12802" width="5.33203125" style="48" customWidth="1"/>
    <col min="12803" max="12803" width="44.6640625" style="48" customWidth="1"/>
    <col min="12804" max="12804" width="15.88671875" style="48" bestFit="1" customWidth="1"/>
    <col min="12805" max="12805" width="17.33203125" style="48" customWidth="1"/>
    <col min="12806" max="12806" width="16.6640625" style="48" customWidth="1"/>
    <col min="12807" max="12807" width="11.44140625" style="48"/>
    <col min="12808" max="12808" width="16.33203125" style="48" bestFit="1" customWidth="1"/>
    <col min="12809" max="12809" width="21.6640625" style="48" bestFit="1" customWidth="1"/>
    <col min="12810" max="13054" width="11.44140625" style="48"/>
    <col min="13055" max="13056" width="4.33203125" style="48" customWidth="1"/>
    <col min="13057" max="13057" width="5.5546875" style="48" customWidth="1"/>
    <col min="13058" max="13058" width="5.33203125" style="48" customWidth="1"/>
    <col min="13059" max="13059" width="44.6640625" style="48" customWidth="1"/>
    <col min="13060" max="13060" width="15.88671875" style="48" bestFit="1" customWidth="1"/>
    <col min="13061" max="13061" width="17.33203125" style="48" customWidth="1"/>
    <col min="13062" max="13062" width="16.6640625" style="48" customWidth="1"/>
    <col min="13063" max="13063" width="11.44140625" style="48"/>
    <col min="13064" max="13064" width="16.33203125" style="48" bestFit="1" customWidth="1"/>
    <col min="13065" max="13065" width="21.6640625" style="48" bestFit="1" customWidth="1"/>
    <col min="13066" max="13310" width="11.44140625" style="48"/>
    <col min="13311" max="13312" width="4.33203125" style="48" customWidth="1"/>
    <col min="13313" max="13313" width="5.5546875" style="48" customWidth="1"/>
    <col min="13314" max="13314" width="5.33203125" style="48" customWidth="1"/>
    <col min="13315" max="13315" width="44.6640625" style="48" customWidth="1"/>
    <col min="13316" max="13316" width="15.88671875" style="48" bestFit="1" customWidth="1"/>
    <col min="13317" max="13317" width="17.33203125" style="48" customWidth="1"/>
    <col min="13318" max="13318" width="16.6640625" style="48" customWidth="1"/>
    <col min="13319" max="13319" width="11.44140625" style="48"/>
    <col min="13320" max="13320" width="16.33203125" style="48" bestFit="1" customWidth="1"/>
    <col min="13321" max="13321" width="21.6640625" style="48" bestFit="1" customWidth="1"/>
    <col min="13322" max="13566" width="11.44140625" style="48"/>
    <col min="13567" max="13568" width="4.33203125" style="48" customWidth="1"/>
    <col min="13569" max="13569" width="5.5546875" style="48" customWidth="1"/>
    <col min="13570" max="13570" width="5.33203125" style="48" customWidth="1"/>
    <col min="13571" max="13571" width="44.6640625" style="48" customWidth="1"/>
    <col min="13572" max="13572" width="15.88671875" style="48" bestFit="1" customWidth="1"/>
    <col min="13573" max="13573" width="17.33203125" style="48" customWidth="1"/>
    <col min="13574" max="13574" width="16.6640625" style="48" customWidth="1"/>
    <col min="13575" max="13575" width="11.44140625" style="48"/>
    <col min="13576" max="13576" width="16.33203125" style="48" bestFit="1" customWidth="1"/>
    <col min="13577" max="13577" width="21.6640625" style="48" bestFit="1" customWidth="1"/>
    <col min="13578" max="13822" width="11.44140625" style="48"/>
    <col min="13823" max="13824" width="4.33203125" style="48" customWidth="1"/>
    <col min="13825" max="13825" width="5.5546875" style="48" customWidth="1"/>
    <col min="13826" max="13826" width="5.33203125" style="48" customWidth="1"/>
    <col min="13827" max="13827" width="44.6640625" style="48" customWidth="1"/>
    <col min="13828" max="13828" width="15.88671875" style="48" bestFit="1" customWidth="1"/>
    <col min="13829" max="13829" width="17.33203125" style="48" customWidth="1"/>
    <col min="13830" max="13830" width="16.6640625" style="48" customWidth="1"/>
    <col min="13831" max="13831" width="11.44140625" style="48"/>
    <col min="13832" max="13832" width="16.33203125" style="48" bestFit="1" customWidth="1"/>
    <col min="13833" max="13833" width="21.6640625" style="48" bestFit="1" customWidth="1"/>
    <col min="13834" max="14078" width="11.44140625" style="48"/>
    <col min="14079" max="14080" width="4.33203125" style="48" customWidth="1"/>
    <col min="14081" max="14081" width="5.5546875" style="48" customWidth="1"/>
    <col min="14082" max="14082" width="5.33203125" style="48" customWidth="1"/>
    <col min="14083" max="14083" width="44.6640625" style="48" customWidth="1"/>
    <col min="14084" max="14084" width="15.88671875" style="48" bestFit="1" customWidth="1"/>
    <col min="14085" max="14085" width="17.33203125" style="48" customWidth="1"/>
    <col min="14086" max="14086" width="16.6640625" style="48" customWidth="1"/>
    <col min="14087" max="14087" width="11.44140625" style="48"/>
    <col min="14088" max="14088" width="16.33203125" style="48" bestFit="1" customWidth="1"/>
    <col min="14089" max="14089" width="21.6640625" style="48" bestFit="1" customWidth="1"/>
    <col min="14090" max="14334" width="11.44140625" style="48"/>
    <col min="14335" max="14336" width="4.33203125" style="48" customWidth="1"/>
    <col min="14337" max="14337" width="5.5546875" style="48" customWidth="1"/>
    <col min="14338" max="14338" width="5.33203125" style="48" customWidth="1"/>
    <col min="14339" max="14339" width="44.6640625" style="48" customWidth="1"/>
    <col min="14340" max="14340" width="15.88671875" style="48" bestFit="1" customWidth="1"/>
    <col min="14341" max="14341" width="17.33203125" style="48" customWidth="1"/>
    <col min="14342" max="14342" width="16.6640625" style="48" customWidth="1"/>
    <col min="14343" max="14343" width="11.44140625" style="48"/>
    <col min="14344" max="14344" width="16.33203125" style="48" bestFit="1" customWidth="1"/>
    <col min="14345" max="14345" width="21.6640625" style="48" bestFit="1" customWidth="1"/>
    <col min="14346" max="14590" width="11.44140625" style="48"/>
    <col min="14591" max="14592" width="4.33203125" style="48" customWidth="1"/>
    <col min="14593" max="14593" width="5.5546875" style="48" customWidth="1"/>
    <col min="14594" max="14594" width="5.33203125" style="48" customWidth="1"/>
    <col min="14595" max="14595" width="44.6640625" style="48" customWidth="1"/>
    <col min="14596" max="14596" width="15.88671875" style="48" bestFit="1" customWidth="1"/>
    <col min="14597" max="14597" width="17.33203125" style="48" customWidth="1"/>
    <col min="14598" max="14598" width="16.6640625" style="48" customWidth="1"/>
    <col min="14599" max="14599" width="11.44140625" style="48"/>
    <col min="14600" max="14600" width="16.33203125" style="48" bestFit="1" customWidth="1"/>
    <col min="14601" max="14601" width="21.6640625" style="48" bestFit="1" customWidth="1"/>
    <col min="14602" max="14846" width="11.44140625" style="48"/>
    <col min="14847" max="14848" width="4.33203125" style="48" customWidth="1"/>
    <col min="14849" max="14849" width="5.5546875" style="48" customWidth="1"/>
    <col min="14850" max="14850" width="5.33203125" style="48" customWidth="1"/>
    <col min="14851" max="14851" width="44.6640625" style="48" customWidth="1"/>
    <col min="14852" max="14852" width="15.88671875" style="48" bestFit="1" customWidth="1"/>
    <col min="14853" max="14853" width="17.33203125" style="48" customWidth="1"/>
    <col min="14854" max="14854" width="16.6640625" style="48" customWidth="1"/>
    <col min="14855" max="14855" width="11.44140625" style="48"/>
    <col min="14856" max="14856" width="16.33203125" style="48" bestFit="1" customWidth="1"/>
    <col min="14857" max="14857" width="21.6640625" style="48" bestFit="1" customWidth="1"/>
    <col min="14858" max="15102" width="11.44140625" style="48"/>
    <col min="15103" max="15104" width="4.33203125" style="48" customWidth="1"/>
    <col min="15105" max="15105" width="5.5546875" style="48" customWidth="1"/>
    <col min="15106" max="15106" width="5.33203125" style="48" customWidth="1"/>
    <col min="15107" max="15107" width="44.6640625" style="48" customWidth="1"/>
    <col min="15108" max="15108" width="15.88671875" style="48" bestFit="1" customWidth="1"/>
    <col min="15109" max="15109" width="17.33203125" style="48" customWidth="1"/>
    <col min="15110" max="15110" width="16.6640625" style="48" customWidth="1"/>
    <col min="15111" max="15111" width="11.44140625" style="48"/>
    <col min="15112" max="15112" width="16.33203125" style="48" bestFit="1" customWidth="1"/>
    <col min="15113" max="15113" width="21.6640625" style="48" bestFit="1" customWidth="1"/>
    <col min="15114" max="15358" width="11.44140625" style="48"/>
    <col min="15359" max="15360" width="4.33203125" style="48" customWidth="1"/>
    <col min="15361" max="15361" width="5.5546875" style="48" customWidth="1"/>
    <col min="15362" max="15362" width="5.33203125" style="48" customWidth="1"/>
    <col min="15363" max="15363" width="44.6640625" style="48" customWidth="1"/>
    <col min="15364" max="15364" width="15.88671875" style="48" bestFit="1" customWidth="1"/>
    <col min="15365" max="15365" width="17.33203125" style="48" customWidth="1"/>
    <col min="15366" max="15366" width="16.6640625" style="48" customWidth="1"/>
    <col min="15367" max="15367" width="11.44140625" style="48"/>
    <col min="15368" max="15368" width="16.33203125" style="48" bestFit="1" customWidth="1"/>
    <col min="15369" max="15369" width="21.6640625" style="48" bestFit="1" customWidth="1"/>
    <col min="15370" max="15614" width="11.44140625" style="48"/>
    <col min="15615" max="15616" width="4.33203125" style="48" customWidth="1"/>
    <col min="15617" max="15617" width="5.5546875" style="48" customWidth="1"/>
    <col min="15618" max="15618" width="5.33203125" style="48" customWidth="1"/>
    <col min="15619" max="15619" width="44.6640625" style="48" customWidth="1"/>
    <col min="15620" max="15620" width="15.88671875" style="48" bestFit="1" customWidth="1"/>
    <col min="15621" max="15621" width="17.33203125" style="48" customWidth="1"/>
    <col min="15622" max="15622" width="16.6640625" style="48" customWidth="1"/>
    <col min="15623" max="15623" width="11.44140625" style="48"/>
    <col min="15624" max="15624" width="16.33203125" style="48" bestFit="1" customWidth="1"/>
    <col min="15625" max="15625" width="21.6640625" style="48" bestFit="1" customWidth="1"/>
    <col min="15626" max="15870" width="11.44140625" style="48"/>
    <col min="15871" max="15872" width="4.33203125" style="48" customWidth="1"/>
    <col min="15873" max="15873" width="5.5546875" style="48" customWidth="1"/>
    <col min="15874" max="15874" width="5.33203125" style="48" customWidth="1"/>
    <col min="15875" max="15875" width="44.6640625" style="48" customWidth="1"/>
    <col min="15876" max="15876" width="15.88671875" style="48" bestFit="1" customWidth="1"/>
    <col min="15877" max="15877" width="17.33203125" style="48" customWidth="1"/>
    <col min="15878" max="15878" width="16.6640625" style="48" customWidth="1"/>
    <col min="15879" max="15879" width="11.44140625" style="48"/>
    <col min="15880" max="15880" width="16.33203125" style="48" bestFit="1" customWidth="1"/>
    <col min="15881" max="15881" width="21.6640625" style="48" bestFit="1" customWidth="1"/>
    <col min="15882" max="16126" width="11.44140625" style="48"/>
    <col min="16127" max="16128" width="4.33203125" style="48" customWidth="1"/>
    <col min="16129" max="16129" width="5.5546875" style="48" customWidth="1"/>
    <col min="16130" max="16130" width="5.33203125" style="48" customWidth="1"/>
    <col min="16131" max="16131" width="44.6640625" style="48" customWidth="1"/>
    <col min="16132" max="16132" width="15.88671875" style="48" bestFit="1" customWidth="1"/>
    <col min="16133" max="16133" width="17.33203125" style="48" customWidth="1"/>
    <col min="16134" max="16134" width="16.6640625" style="48" customWidth="1"/>
    <col min="16135" max="16135" width="11.44140625" style="48"/>
    <col min="16136" max="16136" width="16.33203125" style="48" bestFit="1" customWidth="1"/>
    <col min="16137" max="16137" width="21.6640625" style="48" bestFit="1" customWidth="1"/>
    <col min="16138" max="16384" width="11.44140625" style="48"/>
  </cols>
  <sheetData>
    <row r="2" spans="1:8" ht="13.8">
      <c r="A2" s="177"/>
      <c r="B2" s="177"/>
      <c r="C2" s="177"/>
      <c r="D2" s="177"/>
      <c r="E2" s="177"/>
      <c r="F2" s="177"/>
    </row>
    <row r="3" spans="1:8" ht="48" customHeight="1">
      <c r="A3" s="178" t="s">
        <v>105</v>
      </c>
      <c r="B3" s="178"/>
      <c r="C3" s="178"/>
      <c r="D3" s="178"/>
      <c r="E3" s="178"/>
      <c r="F3" s="178"/>
    </row>
    <row r="4" spans="1:8" s="49" customFormat="1" ht="26.25" customHeight="1">
      <c r="A4" s="178" t="s">
        <v>28</v>
      </c>
      <c r="B4" s="178"/>
      <c r="C4" s="178"/>
      <c r="D4" s="178"/>
      <c r="E4" s="178"/>
      <c r="F4" s="178"/>
    </row>
    <row r="5" spans="1:8" ht="15.75" customHeight="1">
      <c r="A5" s="50"/>
      <c r="B5" s="51"/>
      <c r="C5" s="51"/>
      <c r="D5" s="51"/>
      <c r="E5" s="51"/>
    </row>
    <row r="6" spans="1:8" ht="27.75" customHeight="1">
      <c r="A6" s="52"/>
      <c r="B6" s="53"/>
      <c r="C6" s="53"/>
      <c r="D6" s="54"/>
      <c r="E6" s="55"/>
      <c r="F6" s="142" t="s">
        <v>101</v>
      </c>
      <c r="G6" s="56"/>
    </row>
    <row r="7" spans="1:8" ht="27.75" customHeight="1">
      <c r="A7" s="179" t="s">
        <v>29</v>
      </c>
      <c r="B7" s="172"/>
      <c r="C7" s="172"/>
      <c r="D7" s="172"/>
      <c r="E7" s="180"/>
      <c r="F7" s="140">
        <f>+F8+F9</f>
        <v>13420864.01</v>
      </c>
      <c r="G7" s="58"/>
    </row>
    <row r="8" spans="1:8" ht="22.5" customHeight="1">
      <c r="A8" s="169" t="s">
        <v>0</v>
      </c>
      <c r="B8" s="170"/>
      <c r="C8" s="170"/>
      <c r="D8" s="170"/>
      <c r="E8" s="181"/>
      <c r="F8" s="138">
        <f>'Plan prih. po izvorima'!B22+'Plan prih. po izvorima'!C22+'Plan prih. po izvorima'!D22+'Plan prih. po izvorima'!E22+'Plan prih. po izvorima'!F22</f>
        <v>13414068.67</v>
      </c>
    </row>
    <row r="9" spans="1:8" ht="22.5" customHeight="1">
      <c r="A9" s="182" t="s">
        <v>65</v>
      </c>
      <c r="B9" s="181"/>
      <c r="C9" s="181"/>
      <c r="D9" s="181"/>
      <c r="E9" s="181"/>
      <c r="F9" s="138">
        <f>'Plan prih. po izvorima'!G22</f>
        <v>6795.34</v>
      </c>
    </row>
    <row r="10" spans="1:8" ht="22.5" customHeight="1">
      <c r="A10" s="59" t="s">
        <v>30</v>
      </c>
      <c r="B10" s="60"/>
      <c r="C10" s="60"/>
      <c r="D10" s="60"/>
      <c r="E10" s="60"/>
      <c r="F10" s="140">
        <f>+F11+F12</f>
        <v>13465268.780000001</v>
      </c>
    </row>
    <row r="11" spans="1:8" ht="22.5" customHeight="1">
      <c r="A11" s="173" t="s">
        <v>1</v>
      </c>
      <c r="B11" s="170"/>
      <c r="C11" s="170"/>
      <c r="D11" s="170"/>
      <c r="E11" s="183"/>
      <c r="F11" s="138">
        <f>'Plan rash. i izdat. po izvorima'!C7+'Plan rash. i izdat. po izvorima'!C13+'Plan rash. i izdat. po izvorima'!C49+'Plan rash. i izdat. po izvorima'!C51+'Plan rash. i izdat. po izvorima'!C61+'Plan rash. i izdat. po izvorima'!C75+'Plan rash. i izdat. po izvorima'!C83+'Plan rash. i izdat. po izvorima'!C88+'Plan rash. i izdat. po izvorima'!C104+'Plan rash. i izdat. po izvorima'!C109+'Plan rash. i izdat. po izvorima'!C124+'Plan rash. i izdat. po izvorima'!C152+'Plan rash. i izdat. po izvorima'!C159</f>
        <v>13173200.620000001</v>
      </c>
      <c r="G11" s="61"/>
      <c r="H11" s="61"/>
    </row>
    <row r="12" spans="1:8" ht="22.5" customHeight="1">
      <c r="A12" s="184" t="s">
        <v>69</v>
      </c>
      <c r="B12" s="181"/>
      <c r="C12" s="181"/>
      <c r="D12" s="181"/>
      <c r="E12" s="181"/>
      <c r="F12" s="139">
        <f>'Plan rash. i izdat. po izvorima'!C53+'Plan rash. i izdat. po izvorima'!C55+'Plan rash. i izdat. po izvorima'!C65+'Plan rash. i izdat. po izvorima'!C77+'Plan rash. i izdat. po izvorima'!C121+'Plan rash. i izdat. po izvorima'!C144</f>
        <v>292068.15999999997</v>
      </c>
      <c r="G12" s="61"/>
      <c r="H12" s="61"/>
    </row>
    <row r="13" spans="1:8" ht="22.5" customHeight="1">
      <c r="A13" s="171" t="s">
        <v>2</v>
      </c>
      <c r="B13" s="172"/>
      <c r="C13" s="172"/>
      <c r="D13" s="172"/>
      <c r="E13" s="172"/>
      <c r="F13" s="141">
        <f>+F7-F10</f>
        <v>-44404.770000001416</v>
      </c>
      <c r="H13" s="61"/>
    </row>
    <row r="14" spans="1:8" ht="25.5" customHeight="1">
      <c r="A14" s="178"/>
      <c r="B14" s="167"/>
      <c r="C14" s="167"/>
      <c r="D14" s="167"/>
      <c r="E14" s="167"/>
      <c r="F14" s="168"/>
    </row>
    <row r="15" spans="1:8" ht="27.75" customHeight="1">
      <c r="A15" s="52"/>
      <c r="B15" s="53"/>
      <c r="C15" s="53"/>
      <c r="D15" s="54"/>
      <c r="E15" s="55"/>
      <c r="F15" s="142" t="s">
        <v>101</v>
      </c>
      <c r="H15" s="61"/>
    </row>
    <row r="16" spans="1:8" ht="30.75" customHeight="1">
      <c r="A16" s="185" t="s">
        <v>70</v>
      </c>
      <c r="B16" s="186"/>
      <c r="C16" s="186"/>
      <c r="D16" s="186"/>
      <c r="E16" s="187"/>
      <c r="F16" s="144">
        <v>44404.77</v>
      </c>
      <c r="H16" s="61"/>
    </row>
    <row r="17" spans="1:9" ht="34.5" customHeight="1">
      <c r="A17" s="174" t="s">
        <v>71</v>
      </c>
      <c r="B17" s="175"/>
      <c r="C17" s="175"/>
      <c r="D17" s="175"/>
      <c r="E17" s="176"/>
      <c r="F17" s="145">
        <v>44404.77</v>
      </c>
      <c r="H17" s="61"/>
    </row>
    <row r="18" spans="1:9" s="63" customFormat="1" ht="25.5" customHeight="1">
      <c r="A18" s="166"/>
      <c r="B18" s="167"/>
      <c r="C18" s="167"/>
      <c r="D18" s="167"/>
      <c r="E18" s="167"/>
      <c r="F18" s="168"/>
      <c r="H18" s="64"/>
    </row>
    <row r="19" spans="1:9" s="63" customFormat="1" ht="27.75" customHeight="1">
      <c r="A19" s="52"/>
      <c r="B19" s="53"/>
      <c r="C19" s="53"/>
      <c r="D19" s="54"/>
      <c r="E19" s="55"/>
      <c r="F19" s="142" t="s">
        <v>101</v>
      </c>
      <c r="H19" s="64"/>
      <c r="I19" s="64"/>
    </row>
    <row r="20" spans="1:9" s="63" customFormat="1" ht="22.5" customHeight="1">
      <c r="A20" s="169" t="s">
        <v>3</v>
      </c>
      <c r="B20" s="170"/>
      <c r="C20" s="170"/>
      <c r="D20" s="170"/>
      <c r="E20" s="170"/>
      <c r="F20" s="62"/>
      <c r="H20" s="64"/>
    </row>
    <row r="21" spans="1:9" s="63" customFormat="1" ht="33.75" customHeight="1">
      <c r="A21" s="169" t="s">
        <v>4</v>
      </c>
      <c r="B21" s="170"/>
      <c r="C21" s="170"/>
      <c r="D21" s="170"/>
      <c r="E21" s="170"/>
      <c r="F21" s="62"/>
    </row>
    <row r="22" spans="1:9" s="63" customFormat="1" ht="22.5" customHeight="1">
      <c r="A22" s="171" t="s">
        <v>5</v>
      </c>
      <c r="B22" s="172"/>
      <c r="C22" s="172"/>
      <c r="D22" s="172"/>
      <c r="E22" s="172"/>
      <c r="F22" s="57">
        <f>F20-F21</f>
        <v>0</v>
      </c>
      <c r="H22" s="65"/>
      <c r="I22" s="64"/>
    </row>
    <row r="23" spans="1:9" s="63" customFormat="1" ht="25.5" customHeight="1">
      <c r="A23" s="166"/>
      <c r="B23" s="167"/>
      <c r="C23" s="167"/>
      <c r="D23" s="167"/>
      <c r="E23" s="167"/>
      <c r="F23" s="168"/>
    </row>
    <row r="24" spans="1:9" s="63" customFormat="1" ht="22.5" customHeight="1">
      <c r="A24" s="173" t="s">
        <v>6</v>
      </c>
      <c r="B24" s="170"/>
      <c r="C24" s="170"/>
      <c r="D24" s="170"/>
      <c r="E24" s="170"/>
      <c r="F24" s="62">
        <f>F13+F17</f>
        <v>-1.4188117347657681E-9</v>
      </c>
    </row>
    <row r="25" spans="1:9" s="63" customFormat="1" ht="18" customHeight="1">
      <c r="A25" s="66"/>
      <c r="B25" s="51"/>
      <c r="C25" s="51"/>
      <c r="D25" s="51"/>
      <c r="E25" s="51"/>
    </row>
    <row r="26" spans="1:9" ht="42" customHeight="1">
      <c r="A26" s="164" t="s">
        <v>72</v>
      </c>
      <c r="B26" s="165"/>
      <c r="C26" s="165"/>
      <c r="D26" s="165"/>
      <c r="E26" s="165"/>
      <c r="F26" s="165"/>
    </row>
    <row r="27" spans="1:9">
      <c r="E27" s="68"/>
    </row>
    <row r="31" spans="1:9">
      <c r="F31" s="61"/>
    </row>
    <row r="32" spans="1:9">
      <c r="F32" s="61"/>
    </row>
    <row r="33" spans="5:6">
      <c r="E33" s="69"/>
      <c r="F33" s="70"/>
    </row>
    <row r="34" spans="5:6">
      <c r="E34" s="69"/>
      <c r="F34" s="61"/>
    </row>
    <row r="35" spans="5:6">
      <c r="E35" s="69"/>
      <c r="F35" s="61"/>
    </row>
    <row r="36" spans="5:6">
      <c r="E36" s="69"/>
      <c r="F36" s="61"/>
    </row>
    <row r="37" spans="5:6">
      <c r="E37" s="69"/>
      <c r="F37" s="61"/>
    </row>
    <row r="38" spans="5:6">
      <c r="E38" s="69"/>
    </row>
    <row r="43" spans="5:6">
      <c r="F43" s="61"/>
    </row>
    <row r="44" spans="5:6">
      <c r="F44" s="61"/>
    </row>
    <row r="45" spans="5:6">
      <c r="F45" s="61"/>
    </row>
  </sheetData>
  <sheetProtection password="EBD4" sheet="1" objects="1" scenarios="1"/>
  <mergeCells count="19">
    <mergeCell ref="A17:E17"/>
    <mergeCell ref="A2:F2"/>
    <mergeCell ref="A3:F3"/>
    <mergeCell ref="A4:F4"/>
    <mergeCell ref="A7:E7"/>
    <mergeCell ref="A8:E8"/>
    <mergeCell ref="A9:E9"/>
    <mergeCell ref="A11:E11"/>
    <mergeCell ref="A12:E12"/>
    <mergeCell ref="A13:E13"/>
    <mergeCell ref="A14:F14"/>
    <mergeCell ref="A16:E16"/>
    <mergeCell ref="A26:F26"/>
    <mergeCell ref="A18:F18"/>
    <mergeCell ref="A20:E20"/>
    <mergeCell ref="A21:E21"/>
    <mergeCell ref="A22:E22"/>
    <mergeCell ref="A23:F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8"/>
  <sheetViews>
    <sheetView view="pageBreakPreview" zoomScaleNormal="100" zoomScaleSheetLayoutView="100" workbookViewId="0">
      <selection activeCell="E11" sqref="E11"/>
    </sheetView>
  </sheetViews>
  <sheetFormatPr defaultColWidth="11.44140625" defaultRowHeight="13.2"/>
  <cols>
    <col min="1" max="1" width="16" style="11" customWidth="1"/>
    <col min="2" max="3" width="17.5546875" style="11" customWidth="1"/>
    <col min="4" max="4" width="17.5546875" style="23" customWidth="1"/>
    <col min="5" max="8" width="17.5546875" style="28" customWidth="1"/>
    <col min="9" max="9" width="18.88671875" style="28" customWidth="1"/>
    <col min="10" max="10" width="14.33203125" style="28" customWidth="1"/>
    <col min="11" max="11" width="7.88671875" style="28" customWidth="1"/>
    <col min="12" max="16384" width="11.44140625" style="28"/>
  </cols>
  <sheetData>
    <row r="1" spans="1:9" ht="24" customHeight="1">
      <c r="A1" s="190" t="s">
        <v>116</v>
      </c>
      <c r="B1" s="190"/>
      <c r="C1" s="190"/>
      <c r="D1" s="190"/>
      <c r="E1" s="190"/>
      <c r="F1" s="190"/>
      <c r="G1" s="190"/>
      <c r="H1" s="190"/>
    </row>
    <row r="2" spans="1:9" s="1" customFormat="1" ht="13.8" thickBot="1">
      <c r="A2" s="4"/>
      <c r="I2" s="5" t="s">
        <v>7</v>
      </c>
    </row>
    <row r="3" spans="1:9" s="1" customFormat="1" ht="27" thickBot="1">
      <c r="A3" s="26" t="s">
        <v>8</v>
      </c>
      <c r="B3" s="191" t="s">
        <v>66</v>
      </c>
      <c r="C3" s="192"/>
      <c r="D3" s="192"/>
      <c r="E3" s="192"/>
      <c r="F3" s="192"/>
      <c r="G3" s="192"/>
      <c r="H3" s="192"/>
      <c r="I3" s="193"/>
    </row>
    <row r="4" spans="1:9" s="1" customFormat="1" ht="66.599999999999994" thickBot="1">
      <c r="A4" s="27" t="s">
        <v>9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67</v>
      </c>
      <c r="H4" s="47" t="s">
        <v>15</v>
      </c>
      <c r="I4" s="8" t="s">
        <v>68</v>
      </c>
    </row>
    <row r="5" spans="1:9" s="1" customFormat="1">
      <c r="A5" s="2">
        <v>67111</v>
      </c>
      <c r="B5" s="123">
        <v>1988657.66</v>
      </c>
      <c r="C5" s="124"/>
      <c r="D5" s="128"/>
      <c r="E5" s="125"/>
      <c r="F5" s="125"/>
      <c r="G5" s="126"/>
      <c r="H5" s="126"/>
      <c r="I5" s="127"/>
    </row>
    <row r="6" spans="1:9" s="1" customFormat="1">
      <c r="A6" s="9">
        <v>65264</v>
      </c>
      <c r="C6" s="129"/>
      <c r="D6" s="129">
        <v>194360</v>
      </c>
      <c r="E6" s="129"/>
      <c r="F6" s="129"/>
      <c r="G6" s="130"/>
      <c r="H6" s="130"/>
      <c r="I6" s="131"/>
    </row>
    <row r="7" spans="1:9" s="1" customFormat="1">
      <c r="A7" s="9">
        <v>65268</v>
      </c>
      <c r="B7" s="128"/>
      <c r="C7" s="129"/>
      <c r="D7" s="129">
        <v>53760</v>
      </c>
      <c r="E7" s="129"/>
      <c r="F7" s="129"/>
      <c r="G7" s="130"/>
      <c r="H7" s="130"/>
      <c r="I7" s="131"/>
    </row>
    <row r="8" spans="1:9" s="1" customFormat="1" ht="12.6" customHeight="1">
      <c r="A8" s="9" t="s">
        <v>100</v>
      </c>
      <c r="B8" s="128"/>
      <c r="C8" s="129"/>
      <c r="D8" s="129"/>
      <c r="E8" s="129">
        <f>'Plan rash. i izdat. po izvorima'!H4</f>
        <v>10286807</v>
      </c>
      <c r="F8" s="129"/>
      <c r="G8" s="130"/>
      <c r="H8" s="130"/>
      <c r="I8" s="131"/>
    </row>
    <row r="9" spans="1:9" s="1" customFormat="1">
      <c r="A9" s="9">
        <v>63612</v>
      </c>
      <c r="B9" s="128"/>
      <c r="C9" s="129"/>
      <c r="D9" s="129"/>
      <c r="E9" s="129">
        <v>207031.02</v>
      </c>
      <c r="F9" s="129"/>
      <c r="G9" s="130"/>
      <c r="H9" s="130"/>
      <c r="I9" s="131"/>
    </row>
    <row r="10" spans="1:9" s="1" customFormat="1">
      <c r="A10" s="9">
        <v>63613</v>
      </c>
      <c r="B10" s="128"/>
      <c r="C10" s="129"/>
      <c r="D10" s="129"/>
      <c r="E10" s="129">
        <v>394245.11</v>
      </c>
      <c r="F10" s="129"/>
      <c r="G10" s="130"/>
      <c r="H10" s="130"/>
      <c r="I10" s="131"/>
    </row>
    <row r="11" spans="1:9" s="1" customFormat="1">
      <c r="A11" s="9">
        <v>63622</v>
      </c>
      <c r="B11" s="128"/>
      <c r="C11" s="129"/>
      <c r="D11" s="129"/>
      <c r="E11" s="129">
        <v>253700</v>
      </c>
      <c r="F11" s="129"/>
      <c r="G11" s="130"/>
      <c r="H11" s="130"/>
      <c r="I11" s="131"/>
    </row>
    <row r="12" spans="1:9" s="1" customFormat="1">
      <c r="A12" s="9">
        <v>63623</v>
      </c>
      <c r="B12" s="128"/>
      <c r="C12" s="129"/>
      <c r="D12" s="129"/>
      <c r="E12" s="129">
        <v>11115</v>
      </c>
      <c r="F12" s="129"/>
      <c r="G12" s="130"/>
      <c r="H12" s="130"/>
      <c r="I12" s="131"/>
    </row>
    <row r="13" spans="1:9" s="1" customFormat="1">
      <c r="A13" s="9">
        <v>63813</v>
      </c>
      <c r="B13" s="128"/>
      <c r="C13" s="129"/>
      <c r="D13" s="129"/>
      <c r="E13" s="129">
        <v>1832.88</v>
      </c>
      <c r="F13" s="129"/>
      <c r="G13" s="130"/>
      <c r="H13" s="130"/>
      <c r="I13" s="131"/>
    </row>
    <row r="14" spans="1:9" s="1" customFormat="1">
      <c r="A14" s="9">
        <v>66311</v>
      </c>
      <c r="B14" s="128"/>
      <c r="C14" s="129"/>
      <c r="D14" s="129"/>
      <c r="E14" s="129"/>
      <c r="F14" s="129">
        <v>1500</v>
      </c>
      <c r="G14" s="130"/>
      <c r="H14" s="130"/>
      <c r="I14" s="131"/>
    </row>
    <row r="15" spans="1:9" s="1" customFormat="1">
      <c r="A15" s="9">
        <v>66313</v>
      </c>
      <c r="B15" s="128"/>
      <c r="C15" s="129"/>
      <c r="D15" s="129"/>
      <c r="E15" s="129"/>
      <c r="F15" s="129">
        <v>7000</v>
      </c>
      <c r="G15" s="130"/>
      <c r="H15" s="130"/>
      <c r="I15" s="131"/>
    </row>
    <row r="16" spans="1:9" s="1" customFormat="1">
      <c r="A16" s="9">
        <v>66321</v>
      </c>
      <c r="B16" s="128"/>
      <c r="C16" s="129"/>
      <c r="D16" s="129"/>
      <c r="E16" s="129"/>
      <c r="F16" s="129">
        <v>10600</v>
      </c>
      <c r="G16" s="130"/>
      <c r="H16" s="130"/>
      <c r="I16" s="131"/>
    </row>
    <row r="17" spans="1:9" s="1" customFormat="1">
      <c r="A17" s="9">
        <v>72111</v>
      </c>
      <c r="B17" s="136"/>
      <c r="C17" s="129"/>
      <c r="D17" s="129"/>
      <c r="E17" s="129"/>
      <c r="F17" s="129"/>
      <c r="G17" s="129">
        <v>1660</v>
      </c>
      <c r="H17" s="129"/>
      <c r="I17" s="131"/>
    </row>
    <row r="18" spans="1:9" s="1" customFormat="1">
      <c r="A18" s="9">
        <v>64132</v>
      </c>
      <c r="B18" s="136"/>
      <c r="C18" s="129">
        <v>60</v>
      </c>
      <c r="D18" s="129"/>
      <c r="E18" s="129"/>
      <c r="F18" s="129"/>
      <c r="G18" s="129"/>
      <c r="H18" s="129"/>
      <c r="I18" s="131"/>
    </row>
    <row r="19" spans="1:9" s="1" customFormat="1">
      <c r="A19" s="149">
        <v>66151</v>
      </c>
      <c r="B19" s="136"/>
      <c r="C19" s="129">
        <v>3400</v>
      </c>
      <c r="D19" s="129"/>
      <c r="E19" s="129"/>
      <c r="F19" s="129"/>
      <c r="G19" s="129"/>
      <c r="H19" s="129"/>
      <c r="I19" s="131"/>
    </row>
    <row r="20" spans="1:9" s="1" customFormat="1">
      <c r="A20" s="149">
        <v>65267</v>
      </c>
      <c r="B20" s="136"/>
      <c r="C20" s="129"/>
      <c r="D20" s="129"/>
      <c r="E20" s="129"/>
      <c r="F20" s="129"/>
      <c r="G20" s="129">
        <v>5135.34</v>
      </c>
      <c r="H20" s="129"/>
      <c r="I20" s="131"/>
    </row>
    <row r="21" spans="1:9" s="1" customFormat="1" ht="13.8" thickBot="1">
      <c r="A21" s="137">
        <v>92211</v>
      </c>
      <c r="B21" s="135"/>
      <c r="C21" s="132"/>
      <c r="D21" s="132"/>
      <c r="E21" s="132"/>
      <c r="F21" s="132"/>
      <c r="G21" s="132"/>
      <c r="H21" s="132"/>
      <c r="I21" s="133">
        <v>44404.77</v>
      </c>
    </row>
    <row r="22" spans="1:9" s="1" customFormat="1" ht="30" customHeight="1" thickBot="1">
      <c r="A22" s="10" t="s">
        <v>16</v>
      </c>
      <c r="B22" s="134">
        <f>SUM(B5:B21)</f>
        <v>1988657.66</v>
      </c>
      <c r="C22" s="134">
        <f t="shared" ref="C22:H22" si="0">SUM(C5:C21)</f>
        <v>3460</v>
      </c>
      <c r="D22" s="134">
        <f t="shared" si="0"/>
        <v>248120</v>
      </c>
      <c r="E22" s="134">
        <f t="shared" si="0"/>
        <v>11154731.01</v>
      </c>
      <c r="F22" s="134">
        <f t="shared" si="0"/>
        <v>19100</v>
      </c>
      <c r="G22" s="134">
        <f t="shared" si="0"/>
        <v>6795.34</v>
      </c>
      <c r="H22" s="134">
        <f t="shared" si="0"/>
        <v>0</v>
      </c>
      <c r="I22" s="134">
        <f>SUM(I5:I21)</f>
        <v>44404.77</v>
      </c>
    </row>
    <row r="23" spans="1:9" s="1" customFormat="1" ht="28.5" customHeight="1" thickBot="1">
      <c r="A23" s="10" t="s">
        <v>102</v>
      </c>
      <c r="B23" s="194">
        <f>B22+C22+D22+E22+F22+G22+H22</f>
        <v>13420864.01</v>
      </c>
      <c r="C23" s="195"/>
      <c r="D23" s="195"/>
      <c r="E23" s="195"/>
      <c r="F23" s="195"/>
      <c r="G23" s="195"/>
      <c r="H23" s="195"/>
      <c r="I23" s="196"/>
    </row>
    <row r="24" spans="1:9" ht="13.5" customHeight="1">
      <c r="C24" s="12"/>
      <c r="D24" s="30"/>
      <c r="E24" s="32"/>
    </row>
    <row r="25" spans="1:9" ht="13.5" customHeight="1">
      <c r="C25" s="12"/>
      <c r="D25" s="33"/>
      <c r="E25" s="34"/>
    </row>
    <row r="26" spans="1:9" ht="13.5" customHeight="1">
      <c r="D26" s="35"/>
      <c r="E26" s="36"/>
    </row>
    <row r="27" spans="1:9" ht="13.5" customHeight="1">
      <c r="D27" s="37"/>
      <c r="E27" s="38"/>
    </row>
    <row r="28" spans="1:9" ht="13.5" customHeight="1">
      <c r="D28" s="30"/>
      <c r="E28" s="31"/>
    </row>
    <row r="29" spans="1:9" ht="28.5" customHeight="1">
      <c r="C29" s="12"/>
      <c r="D29" s="30"/>
      <c r="E29" s="39"/>
    </row>
    <row r="30" spans="1:9" ht="13.5" customHeight="1">
      <c r="C30" s="12"/>
      <c r="D30" s="30"/>
      <c r="E30" s="34"/>
    </row>
    <row r="31" spans="1:9" ht="13.5" customHeight="1">
      <c r="D31" s="30"/>
      <c r="E31" s="31"/>
    </row>
    <row r="32" spans="1:9" ht="13.5" customHeight="1">
      <c r="D32" s="30"/>
      <c r="E32" s="38"/>
    </row>
    <row r="33" spans="2:5" ht="13.5" customHeight="1">
      <c r="D33" s="30"/>
      <c r="E33" s="31"/>
    </row>
    <row r="34" spans="2:5" ht="22.5" customHeight="1">
      <c r="D34" s="30"/>
      <c r="E34" s="40"/>
    </row>
    <row r="35" spans="2:5" ht="13.5" customHeight="1">
      <c r="D35" s="35"/>
      <c r="E35" s="36"/>
    </row>
    <row r="36" spans="2:5" ht="13.5" customHeight="1">
      <c r="B36" s="12"/>
      <c r="D36" s="35"/>
      <c r="E36" s="41"/>
    </row>
    <row r="37" spans="2:5" ht="13.5" customHeight="1">
      <c r="C37" s="12"/>
      <c r="D37" s="35"/>
      <c r="E37" s="42"/>
    </row>
    <row r="38" spans="2:5" ht="13.5" customHeight="1">
      <c r="C38" s="12"/>
      <c r="D38" s="37"/>
      <c r="E38" s="34"/>
    </row>
    <row r="39" spans="2:5" ht="13.5" customHeight="1">
      <c r="D39" s="30"/>
      <c r="E39" s="31"/>
    </row>
    <row r="40" spans="2:5" ht="13.5" customHeight="1">
      <c r="B40" s="12"/>
      <c r="D40" s="30"/>
      <c r="E40" s="32"/>
    </row>
    <row r="41" spans="2:5" ht="13.5" customHeight="1">
      <c r="C41" s="12"/>
      <c r="D41" s="30"/>
      <c r="E41" s="41"/>
    </row>
    <row r="42" spans="2:5" ht="13.5" customHeight="1">
      <c r="C42" s="12"/>
      <c r="D42" s="37"/>
      <c r="E42" s="34"/>
    </row>
    <row r="43" spans="2:5" ht="13.5" customHeight="1">
      <c r="D43" s="35"/>
      <c r="E43" s="31"/>
    </row>
    <row r="44" spans="2:5" ht="13.5" customHeight="1">
      <c r="C44" s="12"/>
      <c r="D44" s="35"/>
      <c r="E44" s="41"/>
    </row>
    <row r="45" spans="2:5" ht="22.5" customHeight="1">
      <c r="D45" s="37"/>
      <c r="E45" s="40"/>
    </row>
    <row r="46" spans="2:5" ht="13.5" customHeight="1">
      <c r="D46" s="30"/>
      <c r="E46" s="31"/>
    </row>
    <row r="47" spans="2:5" ht="13.5" customHeight="1">
      <c r="D47" s="37"/>
      <c r="E47" s="34"/>
    </row>
    <row r="48" spans="2:5" ht="13.5" customHeight="1">
      <c r="D48" s="30"/>
      <c r="E48" s="31"/>
    </row>
    <row r="49" spans="1:5" ht="13.5" customHeight="1">
      <c r="D49" s="30"/>
      <c r="E49" s="31"/>
    </row>
    <row r="50" spans="1:5" ht="13.5" customHeight="1">
      <c r="A50" s="12"/>
      <c r="D50" s="43"/>
      <c r="E50" s="41"/>
    </row>
    <row r="51" spans="1:5" ht="13.5" customHeight="1">
      <c r="B51" s="12"/>
      <c r="C51" s="12"/>
      <c r="D51" s="44"/>
      <c r="E51" s="41"/>
    </row>
    <row r="52" spans="1:5" ht="13.5" customHeight="1">
      <c r="B52" s="12"/>
      <c r="C52" s="12"/>
      <c r="D52" s="44"/>
      <c r="E52" s="32"/>
    </row>
    <row r="53" spans="1:5" ht="13.5" customHeight="1">
      <c r="B53" s="12"/>
      <c r="C53" s="12"/>
      <c r="D53" s="37"/>
      <c r="E53" s="38"/>
    </row>
    <row r="54" spans="1:5">
      <c r="D54" s="30"/>
      <c r="E54" s="31"/>
    </row>
    <row r="55" spans="1:5">
      <c r="B55" s="12"/>
      <c r="D55" s="30"/>
      <c r="E55" s="41"/>
    </row>
    <row r="56" spans="1:5">
      <c r="C56" s="12"/>
      <c r="D56" s="30"/>
      <c r="E56" s="32"/>
    </row>
    <row r="57" spans="1:5">
      <c r="C57" s="12"/>
      <c r="D57" s="37"/>
      <c r="E57" s="34"/>
    </row>
    <row r="58" spans="1:5">
      <c r="D58" s="30"/>
      <c r="E58" s="31"/>
    </row>
    <row r="59" spans="1:5">
      <c r="D59" s="30"/>
      <c r="E59" s="31"/>
    </row>
    <row r="60" spans="1:5">
      <c r="D60" s="13"/>
      <c r="E60" s="14"/>
    </row>
    <row r="61" spans="1:5">
      <c r="D61" s="30"/>
      <c r="E61" s="31"/>
    </row>
    <row r="62" spans="1:5">
      <c r="D62" s="30"/>
      <c r="E62" s="31"/>
    </row>
    <row r="63" spans="1:5">
      <c r="D63" s="30"/>
      <c r="E63" s="31"/>
    </row>
    <row r="64" spans="1:5">
      <c r="D64" s="37"/>
      <c r="E64" s="34"/>
    </row>
    <row r="65" spans="1:5">
      <c r="D65" s="30"/>
      <c r="E65" s="31"/>
    </row>
    <row r="66" spans="1:5">
      <c r="D66" s="37"/>
      <c r="E66" s="34"/>
    </row>
    <row r="67" spans="1:5">
      <c r="D67" s="30"/>
      <c r="E67" s="31"/>
    </row>
    <row r="68" spans="1:5">
      <c r="D68" s="30"/>
      <c r="E68" s="31"/>
    </row>
    <row r="69" spans="1:5">
      <c r="D69" s="30"/>
      <c r="E69" s="31"/>
    </row>
    <row r="70" spans="1:5">
      <c r="D70" s="30"/>
      <c r="E70" s="31"/>
    </row>
    <row r="71" spans="1:5" ht="28.5" customHeight="1">
      <c r="A71" s="45"/>
      <c r="B71" s="45"/>
      <c r="C71" s="45"/>
      <c r="D71" s="46"/>
      <c r="E71" s="15"/>
    </row>
    <row r="72" spans="1:5">
      <c r="C72" s="12"/>
      <c r="D72" s="30"/>
      <c r="E72" s="32"/>
    </row>
    <row r="73" spans="1:5">
      <c r="D73" s="16"/>
      <c r="E73" s="17"/>
    </row>
    <row r="74" spans="1:5">
      <c r="D74" s="30"/>
      <c r="E74" s="31"/>
    </row>
    <row r="75" spans="1:5">
      <c r="D75" s="13"/>
      <c r="E75" s="14"/>
    </row>
    <row r="76" spans="1:5">
      <c r="D76" s="13"/>
      <c r="E76" s="14"/>
    </row>
    <row r="77" spans="1:5">
      <c r="D77" s="30"/>
      <c r="E77" s="31"/>
    </row>
    <row r="78" spans="1:5">
      <c r="D78" s="37"/>
      <c r="E78" s="34"/>
    </row>
    <row r="79" spans="1:5">
      <c r="D79" s="30"/>
      <c r="E79" s="31"/>
    </row>
    <row r="80" spans="1:5">
      <c r="D80" s="30"/>
      <c r="E80" s="31"/>
    </row>
    <row r="81" spans="2:5">
      <c r="D81" s="37"/>
      <c r="E81" s="34"/>
    </row>
    <row r="82" spans="2:5">
      <c r="D82" s="30"/>
      <c r="E82" s="31"/>
    </row>
    <row r="83" spans="2:5">
      <c r="D83" s="13"/>
      <c r="E83" s="14"/>
    </row>
    <row r="84" spans="2:5">
      <c r="D84" s="37"/>
      <c r="E84" s="17"/>
    </row>
    <row r="85" spans="2:5">
      <c r="D85" s="35"/>
      <c r="E85" s="14"/>
    </row>
    <row r="86" spans="2:5">
      <c r="D86" s="37"/>
      <c r="E86" s="34"/>
    </row>
    <row r="87" spans="2:5">
      <c r="D87" s="30"/>
      <c r="E87" s="31"/>
    </row>
    <row r="88" spans="2:5">
      <c r="C88" s="12"/>
      <c r="D88" s="30"/>
      <c r="E88" s="32"/>
    </row>
    <row r="89" spans="2:5">
      <c r="D89" s="35"/>
      <c r="E89" s="34"/>
    </row>
    <row r="90" spans="2:5">
      <c r="D90" s="35"/>
      <c r="E90" s="14"/>
    </row>
    <row r="91" spans="2:5">
      <c r="C91" s="12"/>
      <c r="D91" s="35"/>
      <c r="E91" s="18"/>
    </row>
    <row r="92" spans="2:5">
      <c r="C92" s="12"/>
      <c r="D92" s="37"/>
      <c r="E92" s="38"/>
    </row>
    <row r="93" spans="2:5">
      <c r="D93" s="30"/>
      <c r="E93" s="31"/>
    </row>
    <row r="94" spans="2:5">
      <c r="D94" s="16"/>
      <c r="E94" s="19"/>
    </row>
    <row r="95" spans="2:5" ht="11.25" customHeight="1">
      <c r="D95" s="13"/>
      <c r="E95" s="14"/>
    </row>
    <row r="96" spans="2:5" ht="24" customHeight="1">
      <c r="B96" s="12"/>
      <c r="D96" s="13"/>
      <c r="E96" s="20"/>
    </row>
    <row r="97" spans="1:5" ht="15" customHeight="1">
      <c r="C97" s="12"/>
      <c r="D97" s="13"/>
      <c r="E97" s="20"/>
    </row>
    <row r="98" spans="1:5" ht="11.25" customHeight="1">
      <c r="D98" s="16"/>
      <c r="E98" s="17"/>
    </row>
    <row r="99" spans="1:5">
      <c r="D99" s="13"/>
      <c r="E99" s="14"/>
    </row>
    <row r="100" spans="1:5" ht="13.5" customHeight="1">
      <c r="B100" s="12"/>
      <c r="D100" s="13"/>
      <c r="E100" s="21"/>
    </row>
    <row r="101" spans="1:5" ht="12.75" customHeight="1">
      <c r="C101" s="12"/>
      <c r="D101" s="13"/>
      <c r="E101" s="32"/>
    </row>
    <row r="102" spans="1:5" ht="12.75" customHeight="1">
      <c r="C102" s="12"/>
      <c r="D102" s="37"/>
      <c r="E102" s="38"/>
    </row>
    <row r="103" spans="1:5">
      <c r="D103" s="30"/>
      <c r="E103" s="31"/>
    </row>
    <row r="104" spans="1:5">
      <c r="C104" s="12"/>
      <c r="D104" s="30"/>
      <c r="E104" s="18"/>
    </row>
    <row r="105" spans="1:5">
      <c r="D105" s="16"/>
      <c r="E105" s="17"/>
    </row>
    <row r="106" spans="1:5">
      <c r="D106" s="13"/>
      <c r="E106" s="14"/>
    </row>
    <row r="107" spans="1:5">
      <c r="D107" s="30"/>
      <c r="E107" s="31"/>
    </row>
    <row r="108" spans="1:5" ht="19.5" customHeight="1">
      <c r="A108" s="41"/>
      <c r="B108" s="29"/>
      <c r="C108" s="29"/>
      <c r="D108" s="29"/>
      <c r="E108" s="41"/>
    </row>
    <row r="109" spans="1:5" ht="15" customHeight="1">
      <c r="A109" s="12"/>
      <c r="D109" s="43"/>
      <c r="E109" s="41"/>
    </row>
    <row r="110" spans="1:5">
      <c r="A110" s="12"/>
      <c r="B110" s="12"/>
      <c r="D110" s="43"/>
      <c r="E110" s="32"/>
    </row>
    <row r="111" spans="1:5">
      <c r="C111" s="12"/>
      <c r="D111" s="30"/>
      <c r="E111" s="41"/>
    </row>
    <row r="112" spans="1:5">
      <c r="D112" s="33"/>
      <c r="E112" s="34"/>
    </row>
    <row r="113" spans="1:5">
      <c r="B113" s="12"/>
      <c r="D113" s="30"/>
      <c r="E113" s="32"/>
    </row>
    <row r="114" spans="1:5">
      <c r="C114" s="12"/>
      <c r="D114" s="30"/>
      <c r="E114" s="32"/>
    </row>
    <row r="115" spans="1:5">
      <c r="D115" s="37"/>
      <c r="E115" s="38"/>
    </row>
    <row r="116" spans="1:5" ht="22.5" customHeight="1">
      <c r="C116" s="12"/>
      <c r="D116" s="30"/>
      <c r="E116" s="39"/>
    </row>
    <row r="117" spans="1:5">
      <c r="D117" s="30"/>
      <c r="E117" s="38"/>
    </row>
    <row r="118" spans="1:5">
      <c r="B118" s="12"/>
      <c r="D118" s="35"/>
      <c r="E118" s="41"/>
    </row>
    <row r="119" spans="1:5">
      <c r="C119" s="12"/>
      <c r="D119" s="35"/>
      <c r="E119" s="42"/>
    </row>
    <row r="120" spans="1:5">
      <c r="D120" s="37"/>
      <c r="E120" s="34"/>
    </row>
    <row r="121" spans="1:5" ht="13.5" customHeight="1">
      <c r="A121" s="12"/>
      <c r="D121" s="43"/>
      <c r="E121" s="41"/>
    </row>
    <row r="122" spans="1:5" ht="13.5" customHeight="1">
      <c r="B122" s="12"/>
      <c r="D122" s="30"/>
      <c r="E122" s="41"/>
    </row>
    <row r="123" spans="1:5" ht="13.5" customHeight="1">
      <c r="C123" s="12"/>
      <c r="D123" s="30"/>
      <c r="E123" s="32"/>
    </row>
    <row r="124" spans="1:5">
      <c r="C124" s="12"/>
      <c r="D124" s="37"/>
      <c r="E124" s="34"/>
    </row>
    <row r="125" spans="1:5">
      <c r="C125" s="12"/>
      <c r="D125" s="30"/>
      <c r="E125" s="32"/>
    </row>
    <row r="126" spans="1:5">
      <c r="D126" s="16"/>
      <c r="E126" s="17"/>
    </row>
    <row r="127" spans="1:5">
      <c r="C127" s="12"/>
      <c r="D127" s="35"/>
      <c r="E127" s="18"/>
    </row>
    <row r="128" spans="1:5">
      <c r="C128" s="12"/>
      <c r="D128" s="37"/>
      <c r="E128" s="38"/>
    </row>
    <row r="129" spans="1:5">
      <c r="D129" s="16"/>
      <c r="E129" s="22"/>
    </row>
    <row r="130" spans="1:5">
      <c r="B130" s="12"/>
      <c r="D130" s="13"/>
      <c r="E130" s="21"/>
    </row>
    <row r="131" spans="1:5">
      <c r="C131" s="12"/>
      <c r="D131" s="13"/>
      <c r="E131" s="32"/>
    </row>
    <row r="132" spans="1:5">
      <c r="C132" s="12"/>
      <c r="D132" s="37"/>
      <c r="E132" s="38"/>
    </row>
    <row r="133" spans="1:5">
      <c r="C133" s="12"/>
      <c r="D133" s="37"/>
      <c r="E133" s="38"/>
    </row>
    <row r="134" spans="1:5">
      <c r="D134" s="30"/>
      <c r="E134" s="31"/>
    </row>
    <row r="135" spans="1:5" ht="18" customHeight="1">
      <c r="A135" s="188"/>
      <c r="B135" s="189"/>
      <c r="C135" s="189"/>
      <c r="D135" s="189"/>
      <c r="E135" s="189"/>
    </row>
    <row r="136" spans="1:5" ht="28.5" customHeight="1">
      <c r="A136" s="45"/>
      <c r="B136" s="45"/>
      <c r="C136" s="45"/>
      <c r="D136" s="46"/>
      <c r="E136" s="15"/>
    </row>
    <row r="138" spans="1:5">
      <c r="A138" s="12"/>
      <c r="B138" s="12"/>
      <c r="C138" s="12"/>
      <c r="D138" s="24"/>
      <c r="E138" s="3"/>
    </row>
    <row r="139" spans="1:5">
      <c r="A139" s="12"/>
      <c r="B139" s="12"/>
      <c r="C139" s="12"/>
      <c r="D139" s="24"/>
      <c r="E139" s="3"/>
    </row>
    <row r="140" spans="1:5" ht="17.25" customHeight="1">
      <c r="A140" s="12"/>
      <c r="B140" s="12"/>
      <c r="C140" s="12"/>
      <c r="D140" s="24"/>
      <c r="E140" s="3"/>
    </row>
    <row r="141" spans="1:5" ht="13.5" customHeight="1">
      <c r="A141" s="12"/>
      <c r="B141" s="12"/>
      <c r="C141" s="12"/>
      <c r="D141" s="24"/>
      <c r="E141" s="3"/>
    </row>
    <row r="142" spans="1:5">
      <c r="A142" s="12"/>
      <c r="B142" s="12"/>
      <c r="C142" s="12"/>
      <c r="D142" s="24"/>
      <c r="E142" s="3"/>
    </row>
    <row r="143" spans="1:5">
      <c r="A143" s="12"/>
      <c r="B143" s="12"/>
      <c r="C143" s="12"/>
    </row>
    <row r="144" spans="1:5">
      <c r="A144" s="12"/>
      <c r="B144" s="12"/>
      <c r="C144" s="12"/>
      <c r="D144" s="24"/>
      <c r="E144" s="3"/>
    </row>
    <row r="145" spans="1:5">
      <c r="A145" s="12"/>
      <c r="B145" s="12"/>
      <c r="C145" s="12"/>
      <c r="D145" s="24"/>
      <c r="E145" s="25"/>
    </row>
    <row r="146" spans="1:5">
      <c r="A146" s="12"/>
      <c r="B146" s="12"/>
      <c r="C146" s="12"/>
      <c r="D146" s="24"/>
      <c r="E146" s="3"/>
    </row>
    <row r="147" spans="1:5" ht="22.5" customHeight="1">
      <c r="A147" s="12"/>
      <c r="B147" s="12"/>
      <c r="C147" s="12"/>
      <c r="D147" s="24"/>
      <c r="E147" s="39"/>
    </row>
    <row r="148" spans="1:5" ht="22.5" customHeight="1">
      <c r="D148" s="37"/>
      <c r="E148" s="40"/>
    </row>
  </sheetData>
  <sheetProtection password="EBD4" sheet="1" objects="1" scenarios="1"/>
  <mergeCells count="4">
    <mergeCell ref="A135:E135"/>
    <mergeCell ref="A1:H1"/>
    <mergeCell ref="B3:I3"/>
    <mergeCell ref="B23:I23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2" manualBreakCount="2">
    <brk id="69" max="9" man="1"/>
    <brk id="13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6"/>
  <sheetViews>
    <sheetView zoomScaleNormal="100" workbookViewId="0">
      <selection activeCell="F15" sqref="F15"/>
    </sheetView>
  </sheetViews>
  <sheetFormatPr defaultColWidth="11.44140625" defaultRowHeight="13.2"/>
  <cols>
    <col min="1" max="1" width="11.44140625" style="120" bestFit="1" customWidth="1"/>
    <col min="2" max="2" width="31.6640625" style="121" customWidth="1"/>
    <col min="3" max="3" width="14.44140625" style="122" customWidth="1"/>
    <col min="4" max="4" width="11.44140625" style="122" customWidth="1"/>
    <col min="5" max="5" width="12.44140625" style="122" customWidth="1"/>
    <col min="6" max="6" width="11" style="122" customWidth="1"/>
    <col min="7" max="7" width="12.109375" style="122" customWidth="1"/>
    <col min="8" max="8" width="12.88671875" style="122" customWidth="1"/>
    <col min="9" max="9" width="9" style="122" customWidth="1"/>
    <col min="10" max="10" width="12.6640625" style="122" customWidth="1"/>
    <col min="11" max="11" width="10" style="122" bestFit="1" customWidth="1"/>
    <col min="12" max="12" width="12.5546875" style="122" customWidth="1"/>
    <col min="13" max="16384" width="11.44140625" style="71"/>
  </cols>
  <sheetData>
    <row r="1" spans="1:12" ht="24" customHeight="1">
      <c r="A1" s="197" t="s">
        <v>115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5.6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76" customFormat="1" ht="61.2">
      <c r="A3" s="73" t="s">
        <v>17</v>
      </c>
      <c r="B3" s="73" t="s">
        <v>18</v>
      </c>
      <c r="C3" s="74" t="s">
        <v>106</v>
      </c>
      <c r="D3" s="74" t="s">
        <v>10</v>
      </c>
      <c r="E3" s="74" t="s">
        <v>11</v>
      </c>
      <c r="F3" s="74" t="s">
        <v>12</v>
      </c>
      <c r="G3" s="74" t="s">
        <v>13</v>
      </c>
      <c r="H3" s="75" t="s">
        <v>107</v>
      </c>
      <c r="I3" s="74" t="s">
        <v>19</v>
      </c>
      <c r="J3" s="74" t="s">
        <v>67</v>
      </c>
      <c r="K3" s="74" t="s">
        <v>15</v>
      </c>
      <c r="L3" s="74" t="s">
        <v>68</v>
      </c>
    </row>
    <row r="4" spans="1:12" s="80" customFormat="1" ht="31.5" customHeight="1">
      <c r="A4" s="77"/>
      <c r="B4" s="78" t="s">
        <v>73</v>
      </c>
      <c r="C4" s="79">
        <f t="shared" ref="C4:L4" si="0">C5+C80+C156</f>
        <v>13465268.780000001</v>
      </c>
      <c r="D4" s="79">
        <f t="shared" si="0"/>
        <v>1971016.06</v>
      </c>
      <c r="E4" s="79">
        <f t="shared" si="0"/>
        <v>3460</v>
      </c>
      <c r="F4" s="79">
        <f t="shared" si="0"/>
        <v>248120</v>
      </c>
      <c r="G4" s="79">
        <f t="shared" si="0"/>
        <v>867924.01</v>
      </c>
      <c r="H4" s="147">
        <f t="shared" si="0"/>
        <v>10286807</v>
      </c>
      <c r="I4" s="79">
        <f t="shared" si="0"/>
        <v>19100</v>
      </c>
      <c r="J4" s="79">
        <f t="shared" si="0"/>
        <v>6795.34</v>
      </c>
      <c r="K4" s="79">
        <f t="shared" si="0"/>
        <v>0</v>
      </c>
      <c r="L4" s="79">
        <f t="shared" si="0"/>
        <v>62046.369999999995</v>
      </c>
    </row>
    <row r="5" spans="1:12" s="84" customFormat="1" ht="30.75" customHeight="1">
      <c r="A5" s="81" t="s">
        <v>32</v>
      </c>
      <c r="B5" s="82" t="s">
        <v>74</v>
      </c>
      <c r="C5" s="83">
        <f>C6+C60+C65+C74</f>
        <v>12872155.800000001</v>
      </c>
      <c r="D5" s="83">
        <f t="shared" ref="D5:L5" si="1">D6+D60+D65+D74</f>
        <v>1823382.21</v>
      </c>
      <c r="E5" s="83">
        <f t="shared" si="1"/>
        <v>3460</v>
      </c>
      <c r="F5" s="83">
        <f t="shared" si="1"/>
        <v>248120</v>
      </c>
      <c r="G5" s="83">
        <f t="shared" si="1"/>
        <v>468635.94</v>
      </c>
      <c r="H5" s="148">
        <f t="shared" si="1"/>
        <v>10286807</v>
      </c>
      <c r="I5" s="83">
        <f t="shared" si="1"/>
        <v>16900</v>
      </c>
      <c r="J5" s="83">
        <f t="shared" si="1"/>
        <v>6795.34</v>
      </c>
      <c r="K5" s="83">
        <f t="shared" si="1"/>
        <v>0</v>
      </c>
      <c r="L5" s="83">
        <f t="shared" si="1"/>
        <v>18055.309999999998</v>
      </c>
    </row>
    <row r="6" spans="1:12" s="84" customFormat="1" ht="29.25" customHeight="1">
      <c r="A6" s="85" t="s">
        <v>31</v>
      </c>
      <c r="B6" s="86" t="s">
        <v>75</v>
      </c>
      <c r="C6" s="87">
        <f>C7+C13+C49+C51+C55+C53</f>
        <v>11853647.43</v>
      </c>
      <c r="D6" s="87">
        <f t="shared" ref="D6:L6" si="2">D7+D13+D49+D51+D55+D53</f>
        <v>1207000</v>
      </c>
      <c r="E6" s="87">
        <f t="shared" si="2"/>
        <v>0</v>
      </c>
      <c r="F6" s="87">
        <f t="shared" si="2"/>
        <v>248120</v>
      </c>
      <c r="G6" s="87">
        <f t="shared" si="2"/>
        <v>88480.94</v>
      </c>
      <c r="H6" s="143">
        <f t="shared" si="2"/>
        <v>10286807</v>
      </c>
      <c r="I6" s="87">
        <f t="shared" si="2"/>
        <v>8900</v>
      </c>
      <c r="J6" s="87">
        <f t="shared" si="2"/>
        <v>6795.34</v>
      </c>
      <c r="K6" s="87">
        <f t="shared" si="2"/>
        <v>0</v>
      </c>
      <c r="L6" s="87">
        <f t="shared" si="2"/>
        <v>7544.15</v>
      </c>
    </row>
    <row r="7" spans="1:12" s="84" customFormat="1">
      <c r="A7" s="88">
        <v>31</v>
      </c>
      <c r="B7" s="89" t="s">
        <v>20</v>
      </c>
      <c r="C7" s="90">
        <f>SUM(C8:C12)</f>
        <v>10137098</v>
      </c>
      <c r="D7" s="90">
        <f t="shared" ref="D7:L7" si="3">SUM(D8:D12)</f>
        <v>0</v>
      </c>
      <c r="E7" s="90">
        <f t="shared" si="3"/>
        <v>0</v>
      </c>
      <c r="F7" s="90">
        <f t="shared" si="3"/>
        <v>0</v>
      </c>
      <c r="G7" s="91">
        <f t="shared" si="3"/>
        <v>1296</v>
      </c>
      <c r="H7" s="92">
        <f>SUM(H8:H12)</f>
        <v>10135802</v>
      </c>
      <c r="I7" s="90">
        <f t="shared" si="3"/>
        <v>0</v>
      </c>
      <c r="J7" s="90">
        <f t="shared" si="3"/>
        <v>0</v>
      </c>
      <c r="K7" s="90">
        <f t="shared" si="3"/>
        <v>0</v>
      </c>
      <c r="L7" s="90">
        <f t="shared" si="3"/>
        <v>0</v>
      </c>
    </row>
    <row r="8" spans="1:12">
      <c r="A8" s="93">
        <v>3111</v>
      </c>
      <c r="B8" s="94" t="s">
        <v>33</v>
      </c>
      <c r="C8" s="95">
        <f>SUM(D8:L8)</f>
        <v>8386390.4500000002</v>
      </c>
      <c r="D8" s="95">
        <v>0</v>
      </c>
      <c r="E8" s="95">
        <v>0</v>
      </c>
      <c r="F8" s="95">
        <v>0</v>
      </c>
      <c r="G8" s="96">
        <v>1112.45</v>
      </c>
      <c r="H8" s="97">
        <v>8385278</v>
      </c>
      <c r="I8" s="95">
        <v>0</v>
      </c>
      <c r="J8" s="95">
        <v>0</v>
      </c>
      <c r="K8" s="95">
        <v>0</v>
      </c>
      <c r="L8" s="95">
        <v>0</v>
      </c>
    </row>
    <row r="9" spans="1:12">
      <c r="A9" s="93">
        <v>3113</v>
      </c>
      <c r="B9" s="94" t="s">
        <v>40</v>
      </c>
      <c r="C9" s="95">
        <f t="shared" ref="C9:C11" si="4">SUM(D9:L9)</f>
        <v>85012</v>
      </c>
      <c r="D9" s="95">
        <v>0</v>
      </c>
      <c r="E9" s="95">
        <v>0</v>
      </c>
      <c r="F9" s="95">
        <v>0</v>
      </c>
      <c r="G9" s="96">
        <v>0</v>
      </c>
      <c r="H9" s="97">
        <v>85012</v>
      </c>
      <c r="I9" s="95">
        <v>0</v>
      </c>
      <c r="J9" s="95">
        <v>0</v>
      </c>
      <c r="K9" s="95">
        <v>0</v>
      </c>
      <c r="L9" s="95">
        <v>0</v>
      </c>
    </row>
    <row r="10" spans="1:12">
      <c r="A10" s="93">
        <v>3121</v>
      </c>
      <c r="B10" s="94" t="s">
        <v>21</v>
      </c>
      <c r="C10" s="95">
        <f t="shared" si="4"/>
        <v>262394</v>
      </c>
      <c r="D10" s="95">
        <v>0</v>
      </c>
      <c r="E10" s="95">
        <v>0</v>
      </c>
      <c r="F10" s="95">
        <v>0</v>
      </c>
      <c r="G10" s="96">
        <v>0</v>
      </c>
      <c r="H10" s="97">
        <v>262394</v>
      </c>
      <c r="I10" s="95">
        <v>0</v>
      </c>
      <c r="J10" s="95">
        <v>0</v>
      </c>
      <c r="K10" s="95">
        <v>0</v>
      </c>
      <c r="L10" s="95">
        <v>0</v>
      </c>
    </row>
    <row r="11" spans="1:12">
      <c r="A11" s="93">
        <v>3132</v>
      </c>
      <c r="B11" s="94" t="s">
        <v>34</v>
      </c>
      <c r="C11" s="95">
        <f t="shared" si="4"/>
        <v>1391571.55</v>
      </c>
      <c r="D11" s="95">
        <v>0</v>
      </c>
      <c r="E11" s="95">
        <v>0</v>
      </c>
      <c r="F11" s="95">
        <v>0</v>
      </c>
      <c r="G11" s="96">
        <v>183.55</v>
      </c>
      <c r="H11" s="97">
        <v>1391388</v>
      </c>
      <c r="I11" s="95">
        <v>0</v>
      </c>
      <c r="J11" s="95">
        <v>0</v>
      </c>
      <c r="K11" s="95">
        <v>0</v>
      </c>
      <c r="L11" s="95">
        <v>0</v>
      </c>
    </row>
    <row r="12" spans="1:12" ht="21">
      <c r="A12" s="93">
        <v>3133</v>
      </c>
      <c r="B12" s="94" t="s">
        <v>35</v>
      </c>
      <c r="C12" s="95">
        <f t="shared" ref="C12" si="5">SUM(D12:L12)</f>
        <v>11730</v>
      </c>
      <c r="D12" s="95">
        <v>0</v>
      </c>
      <c r="E12" s="95">
        <v>0</v>
      </c>
      <c r="F12" s="95">
        <v>0</v>
      </c>
      <c r="G12" s="96">
        <v>0</v>
      </c>
      <c r="H12" s="97">
        <v>11730</v>
      </c>
      <c r="I12" s="95">
        <v>0</v>
      </c>
      <c r="J12" s="95">
        <v>0</v>
      </c>
      <c r="K12" s="95">
        <v>0</v>
      </c>
      <c r="L12" s="95">
        <v>0</v>
      </c>
    </row>
    <row r="13" spans="1:12" s="84" customFormat="1">
      <c r="A13" s="88">
        <v>32</v>
      </c>
      <c r="B13" s="89" t="s">
        <v>22</v>
      </c>
      <c r="C13" s="90">
        <f>C14+C18+C27+C42+C40</f>
        <v>1693027.35</v>
      </c>
      <c r="D13" s="90">
        <f t="shared" ref="D13:L13" si="6">D14+D18+D27+D42+D40</f>
        <v>1204859.92</v>
      </c>
      <c r="E13" s="90">
        <f t="shared" si="6"/>
        <v>0</v>
      </c>
      <c r="F13" s="90">
        <f t="shared" si="6"/>
        <v>248120</v>
      </c>
      <c r="G13" s="90">
        <f t="shared" si="6"/>
        <v>71084.94</v>
      </c>
      <c r="H13" s="92">
        <f t="shared" si="6"/>
        <v>151005</v>
      </c>
      <c r="I13" s="90">
        <f t="shared" si="6"/>
        <v>6300</v>
      </c>
      <c r="J13" s="90">
        <f t="shared" si="6"/>
        <v>6795.34</v>
      </c>
      <c r="K13" s="90">
        <f t="shared" si="6"/>
        <v>0</v>
      </c>
      <c r="L13" s="90">
        <f t="shared" si="6"/>
        <v>4862.1499999999996</v>
      </c>
    </row>
    <row r="14" spans="1:12" s="84" customFormat="1">
      <c r="A14" s="88">
        <v>321</v>
      </c>
      <c r="B14" s="89" t="s">
        <v>23</v>
      </c>
      <c r="C14" s="90">
        <f>SUM(C15:C17)</f>
        <v>223643.94</v>
      </c>
      <c r="D14" s="90">
        <f>SUM(D15:D17)</f>
        <v>77580</v>
      </c>
      <c r="E14" s="90">
        <f t="shared" ref="E14:L14" si="7">SUM(E15:E17)</f>
        <v>0</v>
      </c>
      <c r="F14" s="90">
        <f t="shared" si="7"/>
        <v>28000</v>
      </c>
      <c r="G14" s="91">
        <f t="shared" si="7"/>
        <v>3028.94</v>
      </c>
      <c r="H14" s="92">
        <f t="shared" ref="H14" si="8">SUM(H15:H17)</f>
        <v>110035</v>
      </c>
      <c r="I14" s="90">
        <f t="shared" si="7"/>
        <v>5000</v>
      </c>
      <c r="J14" s="90">
        <f t="shared" si="7"/>
        <v>0</v>
      </c>
      <c r="K14" s="90">
        <f t="shared" si="7"/>
        <v>0</v>
      </c>
      <c r="L14" s="90">
        <f t="shared" si="7"/>
        <v>0</v>
      </c>
    </row>
    <row r="15" spans="1:12">
      <c r="A15" s="93">
        <v>3211</v>
      </c>
      <c r="B15" s="94" t="s">
        <v>41</v>
      </c>
      <c r="C15" s="95">
        <f>SUM(D15:L15)</f>
        <v>108608.94</v>
      </c>
      <c r="D15" s="95">
        <v>72580</v>
      </c>
      <c r="E15" s="95">
        <v>0</v>
      </c>
      <c r="F15" s="95">
        <v>28000</v>
      </c>
      <c r="G15" s="96">
        <v>3028.94</v>
      </c>
      <c r="H15" s="97">
        <v>0</v>
      </c>
      <c r="I15" s="95">
        <v>5000</v>
      </c>
      <c r="J15" s="95">
        <v>0</v>
      </c>
      <c r="K15" s="95">
        <v>0</v>
      </c>
      <c r="L15" s="95">
        <v>0</v>
      </c>
    </row>
    <row r="16" spans="1:12">
      <c r="A16" s="93">
        <v>3212</v>
      </c>
      <c r="B16" s="94" t="s">
        <v>76</v>
      </c>
      <c r="C16" s="95">
        <f t="shared" ref="C16:C26" si="9">SUM(D16:L16)</f>
        <v>110035</v>
      </c>
      <c r="D16" s="95">
        <v>0</v>
      </c>
      <c r="E16" s="95">
        <v>0</v>
      </c>
      <c r="F16" s="95">
        <v>0</v>
      </c>
      <c r="G16" s="98">
        <v>0</v>
      </c>
      <c r="H16" s="97">
        <v>110035</v>
      </c>
      <c r="I16" s="95">
        <v>0</v>
      </c>
      <c r="J16" s="95">
        <v>0</v>
      </c>
      <c r="K16" s="95">
        <v>0</v>
      </c>
      <c r="L16" s="95">
        <v>0</v>
      </c>
    </row>
    <row r="17" spans="1:12">
      <c r="A17" s="93">
        <v>3213</v>
      </c>
      <c r="B17" s="94" t="s">
        <v>42</v>
      </c>
      <c r="C17" s="95">
        <f t="shared" si="9"/>
        <v>5000</v>
      </c>
      <c r="D17" s="95">
        <v>5000</v>
      </c>
      <c r="E17" s="95">
        <v>0</v>
      </c>
      <c r="F17" s="95">
        <v>0</v>
      </c>
      <c r="G17" s="96">
        <v>0</v>
      </c>
      <c r="H17" s="97">
        <v>0</v>
      </c>
      <c r="I17" s="95">
        <v>0</v>
      </c>
      <c r="J17" s="95">
        <v>0</v>
      </c>
      <c r="K17" s="95">
        <v>0</v>
      </c>
      <c r="L17" s="95">
        <v>0</v>
      </c>
    </row>
    <row r="18" spans="1:12" s="84" customFormat="1">
      <c r="A18" s="88">
        <v>322</v>
      </c>
      <c r="B18" s="89" t="s">
        <v>24</v>
      </c>
      <c r="C18" s="90">
        <f>SUM(C19:C26)</f>
        <v>569307.62000000011</v>
      </c>
      <c r="D18" s="90">
        <f>SUM(D19:D26)</f>
        <v>313154.47000000003</v>
      </c>
      <c r="E18" s="90">
        <f t="shared" ref="E18:L18" si="10">SUM(E19:E26)</f>
        <v>0</v>
      </c>
      <c r="F18" s="90">
        <f t="shared" si="10"/>
        <v>189696</v>
      </c>
      <c r="G18" s="91">
        <f t="shared" si="10"/>
        <v>60595</v>
      </c>
      <c r="H18" s="92">
        <f t="shared" si="10"/>
        <v>0</v>
      </c>
      <c r="I18" s="90">
        <f t="shared" si="10"/>
        <v>1000</v>
      </c>
      <c r="J18" s="90">
        <f t="shared" si="10"/>
        <v>0</v>
      </c>
      <c r="K18" s="90">
        <f t="shared" si="10"/>
        <v>0</v>
      </c>
      <c r="L18" s="90">
        <f t="shared" si="10"/>
        <v>4862.1499999999996</v>
      </c>
    </row>
    <row r="19" spans="1:12">
      <c r="A19" s="93">
        <v>3221</v>
      </c>
      <c r="B19" s="94" t="s">
        <v>36</v>
      </c>
      <c r="C19" s="95">
        <f t="shared" si="9"/>
        <v>97422.15</v>
      </c>
      <c r="D19" s="95">
        <v>82000</v>
      </c>
      <c r="E19" s="95">
        <v>0</v>
      </c>
      <c r="F19" s="95">
        <v>651</v>
      </c>
      <c r="G19" s="96">
        <v>8909</v>
      </c>
      <c r="H19" s="97">
        <v>0</v>
      </c>
      <c r="I19" s="95">
        <v>1000</v>
      </c>
      <c r="J19" s="95">
        <v>0</v>
      </c>
      <c r="K19" s="95">
        <v>0</v>
      </c>
      <c r="L19" s="95">
        <v>4862.1499999999996</v>
      </c>
    </row>
    <row r="20" spans="1:12">
      <c r="A20" s="93">
        <v>3222</v>
      </c>
      <c r="B20" s="94" t="s">
        <v>37</v>
      </c>
      <c r="C20" s="95">
        <f t="shared" si="9"/>
        <v>180500</v>
      </c>
      <c r="D20" s="95">
        <v>0</v>
      </c>
      <c r="E20" s="95">
        <v>0</v>
      </c>
      <c r="F20" s="95">
        <v>174000</v>
      </c>
      <c r="G20" s="96">
        <v>6500</v>
      </c>
      <c r="H20" s="97">
        <v>0</v>
      </c>
      <c r="I20" s="95">
        <v>0</v>
      </c>
      <c r="J20" s="95">
        <v>0</v>
      </c>
      <c r="K20" s="95">
        <v>0</v>
      </c>
      <c r="L20" s="95">
        <v>0</v>
      </c>
    </row>
    <row r="21" spans="1:12">
      <c r="A21" s="93">
        <v>3223</v>
      </c>
      <c r="B21" s="94" t="s">
        <v>77</v>
      </c>
      <c r="C21" s="95">
        <f t="shared" si="9"/>
        <v>126431.78</v>
      </c>
      <c r="D21" s="95">
        <v>111386.78</v>
      </c>
      <c r="E21" s="95">
        <v>0</v>
      </c>
      <c r="F21" s="95">
        <v>15045</v>
      </c>
      <c r="G21" s="96">
        <v>0</v>
      </c>
      <c r="H21" s="97">
        <v>0</v>
      </c>
      <c r="I21" s="95">
        <v>0</v>
      </c>
      <c r="J21" s="95">
        <v>0</v>
      </c>
      <c r="K21" s="95">
        <v>0</v>
      </c>
      <c r="L21" s="95">
        <v>0</v>
      </c>
    </row>
    <row r="22" spans="1:12">
      <c r="A22" s="93">
        <v>3223</v>
      </c>
      <c r="B22" s="94" t="s">
        <v>97</v>
      </c>
      <c r="C22" s="95">
        <f t="shared" si="9"/>
        <v>82000</v>
      </c>
      <c r="D22" s="95">
        <v>82000</v>
      </c>
      <c r="E22" s="95">
        <v>0</v>
      </c>
      <c r="F22" s="95">
        <v>0</v>
      </c>
      <c r="G22" s="96">
        <v>0</v>
      </c>
      <c r="H22" s="97">
        <v>0</v>
      </c>
      <c r="I22" s="95">
        <v>0</v>
      </c>
      <c r="J22" s="95">
        <v>0</v>
      </c>
      <c r="K22" s="95">
        <v>0</v>
      </c>
      <c r="L22" s="95">
        <v>0</v>
      </c>
    </row>
    <row r="23" spans="1:12">
      <c r="A23" s="93">
        <v>3223</v>
      </c>
      <c r="B23" s="94" t="s">
        <v>78</v>
      </c>
      <c r="C23" s="95">
        <f t="shared" si="9"/>
        <v>13500</v>
      </c>
      <c r="D23" s="95">
        <v>13500</v>
      </c>
      <c r="E23" s="95">
        <v>0</v>
      </c>
      <c r="F23" s="95">
        <v>0</v>
      </c>
      <c r="G23" s="96">
        <v>0</v>
      </c>
      <c r="H23" s="97">
        <v>0</v>
      </c>
      <c r="I23" s="95">
        <v>0</v>
      </c>
      <c r="J23" s="95">
        <v>0</v>
      </c>
      <c r="K23" s="95">
        <v>0</v>
      </c>
      <c r="L23" s="95">
        <v>0</v>
      </c>
    </row>
    <row r="24" spans="1:12" ht="21">
      <c r="A24" s="93">
        <v>3224</v>
      </c>
      <c r="B24" s="94" t="s">
        <v>43</v>
      </c>
      <c r="C24" s="95">
        <f t="shared" si="9"/>
        <v>16494.689999999999</v>
      </c>
      <c r="D24" s="95">
        <v>16494.689999999999</v>
      </c>
      <c r="E24" s="95">
        <v>0</v>
      </c>
      <c r="F24" s="95">
        <v>0</v>
      </c>
      <c r="G24" s="96">
        <v>0</v>
      </c>
      <c r="H24" s="97">
        <v>0</v>
      </c>
      <c r="I24" s="95">
        <v>0</v>
      </c>
      <c r="J24" s="95">
        <v>0</v>
      </c>
      <c r="K24" s="95">
        <v>0</v>
      </c>
      <c r="L24" s="95">
        <v>0</v>
      </c>
    </row>
    <row r="25" spans="1:12">
      <c r="A25" s="93">
        <v>3225</v>
      </c>
      <c r="B25" s="94" t="s">
        <v>44</v>
      </c>
      <c r="C25" s="95">
        <f t="shared" si="9"/>
        <v>52659</v>
      </c>
      <c r="D25" s="95">
        <v>7473</v>
      </c>
      <c r="E25" s="95">
        <v>0</v>
      </c>
      <c r="F25" s="95">
        <v>0</v>
      </c>
      <c r="G25" s="96">
        <v>45186</v>
      </c>
      <c r="H25" s="97">
        <v>0</v>
      </c>
      <c r="I25" s="95">
        <v>0</v>
      </c>
      <c r="J25" s="95">
        <v>0</v>
      </c>
      <c r="K25" s="95">
        <v>0</v>
      </c>
      <c r="L25" s="95">
        <v>0</v>
      </c>
    </row>
    <row r="26" spans="1:12">
      <c r="A26" s="93">
        <v>3227</v>
      </c>
      <c r="B26" s="94" t="s">
        <v>45</v>
      </c>
      <c r="C26" s="95">
        <f t="shared" si="9"/>
        <v>300</v>
      </c>
      <c r="D26" s="95">
        <v>300</v>
      </c>
      <c r="E26" s="95">
        <v>0</v>
      </c>
      <c r="F26" s="95">
        <v>0</v>
      </c>
      <c r="G26" s="96">
        <v>0</v>
      </c>
      <c r="H26" s="97">
        <v>0</v>
      </c>
      <c r="I26" s="95">
        <v>0</v>
      </c>
      <c r="J26" s="95">
        <v>0</v>
      </c>
      <c r="K26" s="95">
        <v>0</v>
      </c>
      <c r="L26" s="95">
        <v>0</v>
      </c>
    </row>
    <row r="27" spans="1:12" s="84" customFormat="1">
      <c r="A27" s="88">
        <v>323</v>
      </c>
      <c r="B27" s="89" t="s">
        <v>25</v>
      </c>
      <c r="C27" s="90">
        <f>SUM(C28:C39)</f>
        <v>829023.37</v>
      </c>
      <c r="D27" s="90">
        <f>SUM(D28:D39)</f>
        <v>790992.02999999991</v>
      </c>
      <c r="E27" s="90">
        <f t="shared" ref="E27:L27" si="11">SUM(E28:E39)</f>
        <v>0</v>
      </c>
      <c r="F27" s="90">
        <f t="shared" si="11"/>
        <v>24021</v>
      </c>
      <c r="G27" s="91">
        <f t="shared" si="11"/>
        <v>6466</v>
      </c>
      <c r="H27" s="92">
        <f t="shared" si="11"/>
        <v>749</v>
      </c>
      <c r="I27" s="90">
        <f t="shared" si="11"/>
        <v>0</v>
      </c>
      <c r="J27" s="90">
        <f t="shared" si="11"/>
        <v>6795.34</v>
      </c>
      <c r="K27" s="90">
        <f t="shared" si="11"/>
        <v>0</v>
      </c>
      <c r="L27" s="90">
        <f t="shared" si="11"/>
        <v>0</v>
      </c>
    </row>
    <row r="28" spans="1:12">
      <c r="A28" s="93">
        <v>3231</v>
      </c>
      <c r="B28" s="94" t="s">
        <v>46</v>
      </c>
      <c r="C28" s="95">
        <f>SUM(D28:L28)</f>
        <v>57594.16</v>
      </c>
      <c r="D28" s="95">
        <v>42594.16</v>
      </c>
      <c r="E28" s="95">
        <v>0</v>
      </c>
      <c r="F28" s="95">
        <v>15000</v>
      </c>
      <c r="G28" s="96">
        <v>0</v>
      </c>
      <c r="H28" s="97">
        <v>0</v>
      </c>
      <c r="I28" s="95">
        <v>0</v>
      </c>
      <c r="J28" s="95">
        <v>0</v>
      </c>
      <c r="K28" s="95">
        <v>0</v>
      </c>
      <c r="L28" s="95">
        <v>0</v>
      </c>
    </row>
    <row r="29" spans="1:12">
      <c r="A29" s="93">
        <v>3231</v>
      </c>
      <c r="B29" s="94" t="s">
        <v>94</v>
      </c>
      <c r="C29" s="95">
        <f>SUM(D29:L29)</f>
        <v>511500</v>
      </c>
      <c r="D29" s="95">
        <v>511500</v>
      </c>
      <c r="E29" s="95">
        <v>0</v>
      </c>
      <c r="F29" s="95">
        <v>0</v>
      </c>
      <c r="G29" s="96">
        <v>0</v>
      </c>
      <c r="H29" s="97">
        <v>0</v>
      </c>
      <c r="I29" s="95">
        <v>0</v>
      </c>
      <c r="J29" s="95">
        <v>0</v>
      </c>
      <c r="K29" s="95">
        <v>0</v>
      </c>
      <c r="L29" s="95">
        <v>0</v>
      </c>
    </row>
    <row r="30" spans="1:12">
      <c r="A30" s="93">
        <v>3232</v>
      </c>
      <c r="B30" s="94" t="s">
        <v>39</v>
      </c>
      <c r="C30" s="95">
        <f t="shared" ref="C30:C39" si="12">SUM(D30:L30)</f>
        <v>74958.66</v>
      </c>
      <c r="D30" s="95">
        <v>64310.32</v>
      </c>
      <c r="E30" s="95">
        <v>0</v>
      </c>
      <c r="F30" s="95">
        <v>3853</v>
      </c>
      <c r="G30" s="96">
        <v>0</v>
      </c>
      <c r="H30" s="97">
        <v>0</v>
      </c>
      <c r="I30" s="95">
        <v>0</v>
      </c>
      <c r="J30" s="95">
        <v>6795.34</v>
      </c>
      <c r="K30" s="95">
        <v>0</v>
      </c>
      <c r="L30" s="95">
        <v>0</v>
      </c>
    </row>
    <row r="31" spans="1:12">
      <c r="A31" s="93">
        <v>3233</v>
      </c>
      <c r="B31" s="94" t="s">
        <v>47</v>
      </c>
      <c r="C31" s="95">
        <f t="shared" si="12"/>
        <v>0</v>
      </c>
      <c r="D31" s="95">
        <v>0</v>
      </c>
      <c r="E31" s="95">
        <v>0</v>
      </c>
      <c r="F31" s="95">
        <v>0</v>
      </c>
      <c r="G31" s="96">
        <v>0</v>
      </c>
      <c r="H31" s="97">
        <v>0</v>
      </c>
      <c r="I31" s="95">
        <v>0</v>
      </c>
      <c r="J31" s="95">
        <v>0</v>
      </c>
      <c r="K31" s="95">
        <v>0</v>
      </c>
      <c r="L31" s="95">
        <v>0</v>
      </c>
    </row>
    <row r="32" spans="1:12">
      <c r="A32" s="93">
        <v>3234</v>
      </c>
      <c r="B32" s="94" t="s">
        <v>79</v>
      </c>
      <c r="C32" s="95">
        <f t="shared" si="12"/>
        <v>30022.98</v>
      </c>
      <c r="D32" s="95">
        <v>28506.98</v>
      </c>
      <c r="E32" s="95">
        <v>0</v>
      </c>
      <c r="F32" s="95">
        <v>1516</v>
      </c>
      <c r="G32" s="96">
        <v>0</v>
      </c>
      <c r="H32" s="97">
        <v>0</v>
      </c>
      <c r="I32" s="95">
        <v>0</v>
      </c>
      <c r="J32" s="95">
        <v>0</v>
      </c>
      <c r="K32" s="95">
        <v>0</v>
      </c>
      <c r="L32" s="95">
        <v>0</v>
      </c>
    </row>
    <row r="33" spans="1:12">
      <c r="A33" s="93">
        <v>3234</v>
      </c>
      <c r="B33" s="94" t="s">
        <v>80</v>
      </c>
      <c r="C33" s="95">
        <f t="shared" si="12"/>
        <v>21656.69</v>
      </c>
      <c r="D33" s="95">
        <v>21656.69</v>
      </c>
      <c r="E33" s="95">
        <v>0</v>
      </c>
      <c r="F33" s="95">
        <v>0</v>
      </c>
      <c r="G33" s="96">
        <v>0</v>
      </c>
      <c r="H33" s="97">
        <v>0</v>
      </c>
      <c r="I33" s="95">
        <v>0</v>
      </c>
      <c r="J33" s="95">
        <v>0</v>
      </c>
      <c r="K33" s="95">
        <v>0</v>
      </c>
      <c r="L33" s="95">
        <v>0</v>
      </c>
    </row>
    <row r="34" spans="1:12">
      <c r="A34" s="93">
        <v>3234</v>
      </c>
      <c r="B34" s="94" t="s">
        <v>81</v>
      </c>
      <c r="C34" s="95">
        <f t="shared" si="12"/>
        <v>30082.28</v>
      </c>
      <c r="D34" s="95">
        <v>30082.28</v>
      </c>
      <c r="E34" s="95">
        <v>0</v>
      </c>
      <c r="F34" s="95">
        <v>0</v>
      </c>
      <c r="G34" s="96">
        <v>0</v>
      </c>
      <c r="H34" s="97">
        <v>0</v>
      </c>
      <c r="I34" s="95">
        <v>0</v>
      </c>
      <c r="J34" s="95">
        <v>0</v>
      </c>
      <c r="K34" s="95">
        <v>0</v>
      </c>
      <c r="L34" s="95">
        <v>0</v>
      </c>
    </row>
    <row r="35" spans="1:12">
      <c r="A35" s="93">
        <v>3235</v>
      </c>
      <c r="B35" s="94" t="s">
        <v>48</v>
      </c>
      <c r="C35" s="95">
        <f t="shared" si="12"/>
        <v>57750</v>
      </c>
      <c r="D35" s="95">
        <v>57750</v>
      </c>
      <c r="E35" s="95">
        <v>0</v>
      </c>
      <c r="F35" s="95">
        <v>0</v>
      </c>
      <c r="G35" s="96">
        <v>0</v>
      </c>
      <c r="H35" s="97">
        <v>0</v>
      </c>
      <c r="I35" s="95">
        <v>0</v>
      </c>
      <c r="J35" s="95">
        <v>0</v>
      </c>
      <c r="K35" s="95">
        <v>0</v>
      </c>
      <c r="L35" s="95">
        <v>0</v>
      </c>
    </row>
    <row r="36" spans="1:12">
      <c r="A36" s="93">
        <v>3236</v>
      </c>
      <c r="B36" s="94" t="s">
        <v>50</v>
      </c>
      <c r="C36" s="95">
        <f t="shared" si="12"/>
        <v>21080</v>
      </c>
      <c r="D36" s="95">
        <v>18580</v>
      </c>
      <c r="E36" s="95">
        <v>0</v>
      </c>
      <c r="F36" s="95">
        <v>2500</v>
      </c>
      <c r="G36" s="96">
        <v>0</v>
      </c>
      <c r="H36" s="97">
        <v>0</v>
      </c>
      <c r="I36" s="95">
        <v>0</v>
      </c>
      <c r="J36" s="95">
        <v>0</v>
      </c>
      <c r="K36" s="95">
        <v>0</v>
      </c>
      <c r="L36" s="95">
        <v>0</v>
      </c>
    </row>
    <row r="37" spans="1:12">
      <c r="A37" s="93">
        <v>3237</v>
      </c>
      <c r="B37" s="94" t="s">
        <v>51</v>
      </c>
      <c r="C37" s="95">
        <f t="shared" si="12"/>
        <v>12215</v>
      </c>
      <c r="D37" s="95">
        <v>5000</v>
      </c>
      <c r="E37" s="95">
        <v>0</v>
      </c>
      <c r="F37" s="95">
        <v>0</v>
      </c>
      <c r="G37" s="96">
        <v>6466</v>
      </c>
      <c r="H37" s="97">
        <v>749</v>
      </c>
      <c r="I37" s="95">
        <v>0</v>
      </c>
      <c r="J37" s="95">
        <v>0</v>
      </c>
      <c r="K37" s="95">
        <v>0</v>
      </c>
      <c r="L37" s="95">
        <v>0</v>
      </c>
    </row>
    <row r="38" spans="1:12">
      <c r="A38" s="93">
        <v>3238</v>
      </c>
      <c r="B38" s="94" t="s">
        <v>52</v>
      </c>
      <c r="C38" s="95">
        <f t="shared" si="12"/>
        <v>7185.6</v>
      </c>
      <c r="D38" s="95">
        <v>7185.6</v>
      </c>
      <c r="E38" s="95">
        <v>0</v>
      </c>
      <c r="F38" s="95">
        <v>0</v>
      </c>
      <c r="G38" s="96">
        <v>0</v>
      </c>
      <c r="H38" s="97">
        <v>0</v>
      </c>
      <c r="I38" s="95">
        <v>0</v>
      </c>
      <c r="J38" s="95">
        <v>0</v>
      </c>
      <c r="K38" s="95">
        <v>0</v>
      </c>
      <c r="L38" s="95">
        <v>0</v>
      </c>
    </row>
    <row r="39" spans="1:12">
      <c r="A39" s="93">
        <v>3239</v>
      </c>
      <c r="B39" s="94" t="s">
        <v>53</v>
      </c>
      <c r="C39" s="95">
        <f t="shared" si="12"/>
        <v>4978</v>
      </c>
      <c r="D39" s="95">
        <v>3826</v>
      </c>
      <c r="E39" s="95">
        <v>0</v>
      </c>
      <c r="F39" s="95">
        <v>1152</v>
      </c>
      <c r="G39" s="96">
        <v>0</v>
      </c>
      <c r="H39" s="97">
        <v>0</v>
      </c>
      <c r="I39" s="95">
        <v>0</v>
      </c>
      <c r="J39" s="95">
        <v>0</v>
      </c>
      <c r="K39" s="95">
        <v>0</v>
      </c>
      <c r="L39" s="95">
        <v>0</v>
      </c>
    </row>
    <row r="40" spans="1:12" ht="21">
      <c r="A40" s="88">
        <v>324</v>
      </c>
      <c r="B40" s="89" t="s">
        <v>54</v>
      </c>
      <c r="C40" s="90">
        <f>SUM(C41)</f>
        <v>640</v>
      </c>
      <c r="D40" s="90">
        <f t="shared" ref="D40:L40" si="13">SUM(D41)</f>
        <v>0</v>
      </c>
      <c r="E40" s="90">
        <f t="shared" si="13"/>
        <v>0</v>
      </c>
      <c r="F40" s="90">
        <f t="shared" si="13"/>
        <v>0</v>
      </c>
      <c r="G40" s="90">
        <f t="shared" si="13"/>
        <v>640</v>
      </c>
      <c r="H40" s="162">
        <f t="shared" si="13"/>
        <v>0</v>
      </c>
      <c r="I40" s="90">
        <f t="shared" si="13"/>
        <v>0</v>
      </c>
      <c r="J40" s="90">
        <f t="shared" si="13"/>
        <v>0</v>
      </c>
      <c r="K40" s="90">
        <f t="shared" si="13"/>
        <v>0</v>
      </c>
      <c r="L40" s="90">
        <f t="shared" si="13"/>
        <v>0</v>
      </c>
    </row>
    <row r="41" spans="1:12" ht="21">
      <c r="A41" s="93">
        <v>3241</v>
      </c>
      <c r="B41" s="94" t="s">
        <v>54</v>
      </c>
      <c r="C41" s="95">
        <f>SUM(D41:L41)</f>
        <v>640</v>
      </c>
      <c r="D41" s="95">
        <v>0</v>
      </c>
      <c r="E41" s="95">
        <v>0</v>
      </c>
      <c r="F41" s="95">
        <v>0</v>
      </c>
      <c r="G41" s="96">
        <v>640</v>
      </c>
      <c r="H41" s="97">
        <v>0</v>
      </c>
      <c r="I41" s="95">
        <v>0</v>
      </c>
      <c r="J41" s="95">
        <v>0</v>
      </c>
      <c r="K41" s="95">
        <v>0</v>
      </c>
      <c r="L41" s="95">
        <v>0</v>
      </c>
    </row>
    <row r="42" spans="1:12" s="84" customFormat="1">
      <c r="A42" s="88">
        <v>329</v>
      </c>
      <c r="B42" s="89" t="s">
        <v>26</v>
      </c>
      <c r="C42" s="90">
        <f>SUM(C43:C48)</f>
        <v>70412.42</v>
      </c>
      <c r="D42" s="90">
        <f>SUM(D43:D48)</f>
        <v>23133.42</v>
      </c>
      <c r="E42" s="90">
        <f t="shared" ref="E42:L42" si="14">SUM(E43:E48)</f>
        <v>0</v>
      </c>
      <c r="F42" s="90">
        <f t="shared" si="14"/>
        <v>6403</v>
      </c>
      <c r="G42" s="91">
        <f t="shared" si="14"/>
        <v>355</v>
      </c>
      <c r="H42" s="92">
        <f t="shared" si="14"/>
        <v>40221</v>
      </c>
      <c r="I42" s="91">
        <f t="shared" si="14"/>
        <v>300</v>
      </c>
      <c r="J42" s="91">
        <f t="shared" si="14"/>
        <v>0</v>
      </c>
      <c r="K42" s="90">
        <f t="shared" si="14"/>
        <v>0</v>
      </c>
      <c r="L42" s="90">
        <f t="shared" si="14"/>
        <v>0</v>
      </c>
    </row>
    <row r="43" spans="1:12">
      <c r="A43" s="93">
        <v>3292</v>
      </c>
      <c r="B43" s="94" t="s">
        <v>55</v>
      </c>
      <c r="C43" s="95">
        <f>SUM(D43:L43)</f>
        <v>14515.92</v>
      </c>
      <c r="D43" s="95">
        <v>11112.92</v>
      </c>
      <c r="E43" s="95">
        <v>0</v>
      </c>
      <c r="F43" s="95">
        <v>3403</v>
      </c>
      <c r="G43" s="96">
        <v>0</v>
      </c>
      <c r="H43" s="97">
        <v>0</v>
      </c>
      <c r="I43" s="95">
        <v>0</v>
      </c>
      <c r="J43" s="95">
        <v>0</v>
      </c>
      <c r="K43" s="95">
        <v>0</v>
      </c>
      <c r="L43" s="95">
        <v>0</v>
      </c>
    </row>
    <row r="44" spans="1:12">
      <c r="A44" s="93">
        <v>3292</v>
      </c>
      <c r="B44" s="94" t="s">
        <v>93</v>
      </c>
      <c r="C44" s="95">
        <f t="shared" ref="C44:C48" si="15">SUM(D44:L44)</f>
        <v>3401.75</v>
      </c>
      <c r="D44" s="95">
        <v>3401.75</v>
      </c>
      <c r="E44" s="95">
        <v>0</v>
      </c>
      <c r="F44" s="95">
        <v>0</v>
      </c>
      <c r="G44" s="96">
        <v>0</v>
      </c>
      <c r="H44" s="97">
        <v>0</v>
      </c>
      <c r="I44" s="95">
        <v>0</v>
      </c>
      <c r="J44" s="95">
        <v>0</v>
      </c>
      <c r="K44" s="95">
        <v>0</v>
      </c>
      <c r="L44" s="95">
        <v>0</v>
      </c>
    </row>
    <row r="45" spans="1:12">
      <c r="A45" s="93">
        <v>3293</v>
      </c>
      <c r="B45" s="94" t="s">
        <v>56</v>
      </c>
      <c r="C45" s="95">
        <f t="shared" si="15"/>
        <v>2490</v>
      </c>
      <c r="D45" s="95">
        <v>2135</v>
      </c>
      <c r="E45" s="95">
        <v>0</v>
      </c>
      <c r="F45" s="95">
        <v>0</v>
      </c>
      <c r="G45" s="96">
        <v>355</v>
      </c>
      <c r="H45" s="97">
        <v>0</v>
      </c>
      <c r="I45" s="95">
        <v>0</v>
      </c>
      <c r="J45" s="95">
        <v>0</v>
      </c>
      <c r="K45" s="95">
        <v>0</v>
      </c>
      <c r="L45" s="95">
        <v>0</v>
      </c>
    </row>
    <row r="46" spans="1:12">
      <c r="A46" s="93">
        <v>3294</v>
      </c>
      <c r="B46" s="94" t="s">
        <v>82</v>
      </c>
      <c r="C46" s="95">
        <f t="shared" si="15"/>
        <v>700</v>
      </c>
      <c r="D46" s="95">
        <v>700</v>
      </c>
      <c r="E46" s="95">
        <v>0</v>
      </c>
      <c r="F46" s="95">
        <v>0</v>
      </c>
      <c r="G46" s="96">
        <v>0</v>
      </c>
      <c r="H46" s="97">
        <v>0</v>
      </c>
      <c r="I46" s="95">
        <v>0</v>
      </c>
      <c r="J46" s="95">
        <v>0</v>
      </c>
      <c r="K46" s="95">
        <v>0</v>
      </c>
      <c r="L46" s="95">
        <v>0</v>
      </c>
    </row>
    <row r="47" spans="1:12">
      <c r="A47" s="93">
        <v>3295</v>
      </c>
      <c r="B47" s="94" t="s">
        <v>104</v>
      </c>
      <c r="C47" s="95">
        <f t="shared" si="15"/>
        <v>43721</v>
      </c>
      <c r="D47" s="95">
        <v>3500</v>
      </c>
      <c r="E47" s="95">
        <v>0</v>
      </c>
      <c r="F47" s="95">
        <v>0</v>
      </c>
      <c r="G47" s="96">
        <v>0</v>
      </c>
      <c r="H47" s="97">
        <v>40221</v>
      </c>
      <c r="I47" s="95">
        <v>0</v>
      </c>
      <c r="J47" s="95">
        <v>0</v>
      </c>
      <c r="K47" s="95">
        <v>0</v>
      </c>
      <c r="L47" s="95">
        <v>0</v>
      </c>
    </row>
    <row r="48" spans="1:12" ht="12.75" customHeight="1">
      <c r="A48" s="93">
        <v>3299</v>
      </c>
      <c r="B48" s="94" t="s">
        <v>26</v>
      </c>
      <c r="C48" s="95">
        <f t="shared" si="15"/>
        <v>5583.75</v>
      </c>
      <c r="D48" s="95">
        <v>2283.75</v>
      </c>
      <c r="E48" s="95">
        <v>0</v>
      </c>
      <c r="F48" s="95">
        <v>3000</v>
      </c>
      <c r="G48" s="96">
        <v>0</v>
      </c>
      <c r="H48" s="97">
        <v>0</v>
      </c>
      <c r="I48" s="95">
        <v>300</v>
      </c>
      <c r="J48" s="95">
        <v>0</v>
      </c>
      <c r="K48" s="95">
        <v>0</v>
      </c>
      <c r="L48" s="95">
        <v>0</v>
      </c>
    </row>
    <row r="49" spans="1:12" s="84" customFormat="1">
      <c r="A49" s="88">
        <v>343</v>
      </c>
      <c r="B49" s="89" t="s">
        <v>27</v>
      </c>
      <c r="C49" s="90">
        <f>C50</f>
        <v>2140.08</v>
      </c>
      <c r="D49" s="90">
        <f>D50</f>
        <v>2140.08</v>
      </c>
      <c r="E49" s="90">
        <f t="shared" ref="E49:L49" si="16">E50</f>
        <v>0</v>
      </c>
      <c r="F49" s="90">
        <f t="shared" si="16"/>
        <v>0</v>
      </c>
      <c r="G49" s="91">
        <f t="shared" si="16"/>
        <v>0</v>
      </c>
      <c r="H49" s="92">
        <f t="shared" si="16"/>
        <v>0</v>
      </c>
      <c r="I49" s="91">
        <f t="shared" si="16"/>
        <v>0</v>
      </c>
      <c r="J49" s="90">
        <f t="shared" si="16"/>
        <v>0</v>
      </c>
      <c r="K49" s="90">
        <f t="shared" si="16"/>
        <v>0</v>
      </c>
      <c r="L49" s="90">
        <f t="shared" si="16"/>
        <v>0</v>
      </c>
    </row>
    <row r="50" spans="1:12" ht="12.75" customHeight="1">
      <c r="A50" s="93">
        <v>3431</v>
      </c>
      <c r="B50" s="94" t="s">
        <v>57</v>
      </c>
      <c r="C50" s="95">
        <f>SUM(D50:L50)</f>
        <v>2140.08</v>
      </c>
      <c r="D50" s="95">
        <v>2140.08</v>
      </c>
      <c r="E50" s="95">
        <v>0</v>
      </c>
      <c r="F50" s="95">
        <v>0</v>
      </c>
      <c r="G50" s="96">
        <v>0</v>
      </c>
      <c r="H50" s="97">
        <v>0</v>
      </c>
      <c r="I50" s="95">
        <v>0</v>
      </c>
      <c r="J50" s="95">
        <v>0</v>
      </c>
      <c r="K50" s="95">
        <v>0</v>
      </c>
      <c r="L50" s="95">
        <v>0</v>
      </c>
    </row>
    <row r="51" spans="1:12" s="84" customFormat="1" ht="23.25" customHeight="1">
      <c r="A51" s="88">
        <v>372</v>
      </c>
      <c r="B51" s="89" t="s">
        <v>95</v>
      </c>
      <c r="C51" s="90">
        <f>C52</f>
        <v>16100</v>
      </c>
      <c r="D51" s="90">
        <f t="shared" ref="D51:L51" si="17">D52</f>
        <v>0</v>
      </c>
      <c r="E51" s="90">
        <f t="shared" si="17"/>
        <v>0</v>
      </c>
      <c r="F51" s="90">
        <f t="shared" si="17"/>
        <v>0</v>
      </c>
      <c r="G51" s="91">
        <f t="shared" si="17"/>
        <v>16100</v>
      </c>
      <c r="H51" s="92">
        <f t="shared" si="17"/>
        <v>0</v>
      </c>
      <c r="I51" s="91">
        <f t="shared" si="17"/>
        <v>0</v>
      </c>
      <c r="J51" s="91">
        <f t="shared" si="17"/>
        <v>0</v>
      </c>
      <c r="K51" s="90">
        <f t="shared" si="17"/>
        <v>0</v>
      </c>
      <c r="L51" s="90">
        <f t="shared" si="17"/>
        <v>0</v>
      </c>
    </row>
    <row r="52" spans="1:12" ht="12.75" customHeight="1">
      <c r="A52" s="93">
        <v>3722</v>
      </c>
      <c r="B52" s="94" t="s">
        <v>96</v>
      </c>
      <c r="C52" s="95">
        <f>SUM(D52:L52)</f>
        <v>16100</v>
      </c>
      <c r="D52" s="95">
        <v>0</v>
      </c>
      <c r="E52" s="95">
        <v>0</v>
      </c>
      <c r="F52" s="95">
        <v>0</v>
      </c>
      <c r="G52" s="96">
        <v>16100</v>
      </c>
      <c r="H52" s="97">
        <v>0</v>
      </c>
      <c r="I52" s="95">
        <v>0</v>
      </c>
      <c r="J52" s="95">
        <v>0</v>
      </c>
      <c r="K52" s="95">
        <v>0</v>
      </c>
      <c r="L52" s="95">
        <v>0</v>
      </c>
    </row>
    <row r="53" spans="1:12" s="3" customFormat="1" ht="23.4" customHeight="1">
      <c r="A53" s="88">
        <v>41</v>
      </c>
      <c r="B53" s="146" t="s">
        <v>103</v>
      </c>
      <c r="C53" s="90">
        <f>C54</f>
        <v>2682</v>
      </c>
      <c r="D53" s="90">
        <f t="shared" ref="D53:F53" si="18">D54</f>
        <v>0</v>
      </c>
      <c r="E53" s="90">
        <f t="shared" si="18"/>
        <v>0</v>
      </c>
      <c r="F53" s="90">
        <f t="shared" si="18"/>
        <v>0</v>
      </c>
      <c r="G53" s="90">
        <f>G54</f>
        <v>0</v>
      </c>
      <c r="H53" s="92">
        <f t="shared" ref="H53:L53" si="19">H54</f>
        <v>0</v>
      </c>
      <c r="I53" s="90">
        <f t="shared" si="19"/>
        <v>0</v>
      </c>
      <c r="J53" s="90">
        <f t="shared" si="19"/>
        <v>0</v>
      </c>
      <c r="K53" s="90">
        <f t="shared" si="19"/>
        <v>0</v>
      </c>
      <c r="L53" s="90">
        <f t="shared" si="19"/>
        <v>2682</v>
      </c>
    </row>
    <row r="54" spans="1:12" ht="12.75" customHeight="1">
      <c r="A54" s="93">
        <v>4123</v>
      </c>
      <c r="B54" s="94" t="s">
        <v>58</v>
      </c>
      <c r="C54" s="95">
        <f t="shared" ref="C54" si="20">SUM(D54:L54)</f>
        <v>2682</v>
      </c>
      <c r="D54" s="95">
        <v>0</v>
      </c>
      <c r="E54" s="95">
        <v>0</v>
      </c>
      <c r="F54" s="95">
        <v>0</v>
      </c>
      <c r="G54" s="96">
        <v>0</v>
      </c>
      <c r="H54" s="97">
        <v>0</v>
      </c>
      <c r="I54" s="95">
        <v>0</v>
      </c>
      <c r="J54" s="95">
        <v>0</v>
      </c>
      <c r="K54" s="95">
        <v>0</v>
      </c>
      <c r="L54" s="95">
        <v>2682</v>
      </c>
    </row>
    <row r="55" spans="1:12" s="99" customFormat="1" ht="20.399999999999999">
      <c r="A55" s="88">
        <v>42</v>
      </c>
      <c r="B55" s="89" t="s">
        <v>59</v>
      </c>
      <c r="C55" s="90">
        <f>SUM(C56:C58)</f>
        <v>2600</v>
      </c>
      <c r="D55" s="90">
        <f t="shared" ref="D55:L55" si="21">SUM(D56:D58)</f>
        <v>0</v>
      </c>
      <c r="E55" s="90">
        <f t="shared" si="21"/>
        <v>0</v>
      </c>
      <c r="F55" s="90">
        <f t="shared" si="21"/>
        <v>0</v>
      </c>
      <c r="G55" s="90">
        <f t="shared" si="21"/>
        <v>0</v>
      </c>
      <c r="H55" s="163">
        <f t="shared" si="21"/>
        <v>0</v>
      </c>
      <c r="I55" s="90">
        <f t="shared" si="21"/>
        <v>2600</v>
      </c>
      <c r="J55" s="90">
        <f t="shared" si="21"/>
        <v>0</v>
      </c>
      <c r="K55" s="90">
        <f t="shared" si="21"/>
        <v>0</v>
      </c>
      <c r="L55" s="90">
        <f t="shared" si="21"/>
        <v>0</v>
      </c>
    </row>
    <row r="56" spans="1:12" s="100" customFormat="1" ht="12.75" customHeight="1">
      <c r="A56" s="93">
        <v>4241</v>
      </c>
      <c r="B56" s="94" t="s">
        <v>84</v>
      </c>
      <c r="C56" s="95">
        <f>SUM(D56:L56)</f>
        <v>0</v>
      </c>
      <c r="D56" s="95">
        <v>0</v>
      </c>
      <c r="E56" s="95">
        <v>0</v>
      </c>
      <c r="F56" s="95">
        <v>0</v>
      </c>
      <c r="G56" s="95">
        <v>0</v>
      </c>
      <c r="H56" s="97">
        <v>0</v>
      </c>
      <c r="I56" s="95">
        <v>0</v>
      </c>
      <c r="J56" s="95">
        <v>0</v>
      </c>
      <c r="K56" s="95">
        <v>0</v>
      </c>
      <c r="L56" s="95">
        <v>0</v>
      </c>
    </row>
    <row r="57" spans="1:12" s="100" customFormat="1" ht="12.75" customHeight="1">
      <c r="A57" s="93">
        <v>4221</v>
      </c>
      <c r="B57" s="94" t="s">
        <v>60</v>
      </c>
      <c r="C57" s="95">
        <f>SUM(D57:L57)</f>
        <v>0</v>
      </c>
      <c r="D57" s="95">
        <v>0</v>
      </c>
      <c r="E57" s="95">
        <v>0</v>
      </c>
      <c r="F57" s="95">
        <v>0</v>
      </c>
      <c r="G57" s="95">
        <v>0</v>
      </c>
      <c r="H57" s="97">
        <v>0</v>
      </c>
      <c r="I57" s="95">
        <v>0</v>
      </c>
      <c r="J57" s="95">
        <v>0</v>
      </c>
      <c r="K57" s="95">
        <v>0</v>
      </c>
      <c r="L57" s="95">
        <v>0</v>
      </c>
    </row>
    <row r="58" spans="1:12" ht="12.75" customHeight="1">
      <c r="A58" s="93">
        <v>4223</v>
      </c>
      <c r="B58" s="94" t="s">
        <v>62</v>
      </c>
      <c r="C58" s="95">
        <f>SUM(D58:L58)</f>
        <v>2600</v>
      </c>
      <c r="D58" s="95">
        <v>0</v>
      </c>
      <c r="E58" s="95">
        <v>0</v>
      </c>
      <c r="F58" s="95">
        <v>0</v>
      </c>
      <c r="G58" s="96">
        <v>0</v>
      </c>
      <c r="H58" s="154">
        <v>0</v>
      </c>
      <c r="I58" s="95">
        <v>2600</v>
      </c>
      <c r="J58" s="95">
        <v>0</v>
      </c>
      <c r="K58" s="95">
        <v>0</v>
      </c>
      <c r="L58" s="95">
        <v>0</v>
      </c>
    </row>
    <row r="59" spans="1:12" ht="12.75" customHeight="1">
      <c r="A59" s="101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s="84" customFormat="1" ht="29.25" customHeight="1">
      <c r="A60" s="85" t="s">
        <v>31</v>
      </c>
      <c r="B60" s="150" t="s">
        <v>113</v>
      </c>
      <c r="C60" s="87">
        <f>C61</f>
        <v>616382.21</v>
      </c>
      <c r="D60" s="87">
        <f t="shared" ref="D60:L60" si="22">D61</f>
        <v>616382.21</v>
      </c>
      <c r="E60" s="87">
        <f t="shared" si="22"/>
        <v>0</v>
      </c>
      <c r="F60" s="87">
        <f t="shared" si="22"/>
        <v>0</v>
      </c>
      <c r="G60" s="87">
        <f t="shared" si="22"/>
        <v>0</v>
      </c>
      <c r="H60" s="87">
        <f t="shared" si="22"/>
        <v>0</v>
      </c>
      <c r="I60" s="87">
        <f t="shared" si="22"/>
        <v>0</v>
      </c>
      <c r="J60" s="87">
        <f t="shared" si="22"/>
        <v>0</v>
      </c>
      <c r="K60" s="87">
        <f t="shared" si="22"/>
        <v>0</v>
      </c>
      <c r="L60" s="87">
        <f t="shared" si="22"/>
        <v>0</v>
      </c>
    </row>
    <row r="61" spans="1:12" s="99" customFormat="1" ht="12.75" customHeight="1">
      <c r="A61" s="88">
        <v>32</v>
      </c>
      <c r="B61" s="89" t="s">
        <v>22</v>
      </c>
      <c r="C61" s="90">
        <f>C62</f>
        <v>616382.21</v>
      </c>
      <c r="D61" s="90">
        <f t="shared" ref="D61:L61" si="23">D62</f>
        <v>616382.21</v>
      </c>
      <c r="E61" s="90">
        <f t="shared" si="23"/>
        <v>0</v>
      </c>
      <c r="F61" s="90">
        <f t="shared" si="23"/>
        <v>0</v>
      </c>
      <c r="G61" s="90">
        <f t="shared" si="23"/>
        <v>0</v>
      </c>
      <c r="H61" s="90">
        <f t="shared" si="23"/>
        <v>0</v>
      </c>
      <c r="I61" s="90">
        <f t="shared" si="23"/>
        <v>0</v>
      </c>
      <c r="J61" s="90">
        <f t="shared" si="23"/>
        <v>0</v>
      </c>
      <c r="K61" s="90">
        <f t="shared" si="23"/>
        <v>0</v>
      </c>
      <c r="L61" s="90">
        <f t="shared" si="23"/>
        <v>0</v>
      </c>
    </row>
    <row r="62" spans="1:12" s="99" customFormat="1" ht="12.75" customHeight="1">
      <c r="A62" s="88">
        <v>323</v>
      </c>
      <c r="B62" s="89" t="s">
        <v>25</v>
      </c>
      <c r="C62" s="90">
        <f>C63+C64</f>
        <v>616382.21</v>
      </c>
      <c r="D62" s="90">
        <f t="shared" ref="D62:L62" si="24">D63+D64</f>
        <v>616382.21</v>
      </c>
      <c r="E62" s="90">
        <f t="shared" si="24"/>
        <v>0</v>
      </c>
      <c r="F62" s="90">
        <f t="shared" si="24"/>
        <v>0</v>
      </c>
      <c r="G62" s="90">
        <f t="shared" si="24"/>
        <v>0</v>
      </c>
      <c r="H62" s="90">
        <f t="shared" si="24"/>
        <v>0</v>
      </c>
      <c r="I62" s="90">
        <f t="shared" si="24"/>
        <v>0</v>
      </c>
      <c r="J62" s="90">
        <f t="shared" si="24"/>
        <v>0</v>
      </c>
      <c r="K62" s="90">
        <f t="shared" si="24"/>
        <v>0</v>
      </c>
      <c r="L62" s="90">
        <f t="shared" si="24"/>
        <v>0</v>
      </c>
    </row>
    <row r="63" spans="1:12" s="100" customFormat="1" ht="21.75" customHeight="1">
      <c r="A63" s="93">
        <v>3232</v>
      </c>
      <c r="B63" s="155" t="s">
        <v>114</v>
      </c>
      <c r="C63" s="95">
        <f>SUM(D63:L63)</f>
        <v>1382.21</v>
      </c>
      <c r="D63" s="95">
        <v>1382.21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</row>
    <row r="64" spans="1:12" ht="12.75" customHeight="1">
      <c r="A64" s="93">
        <v>3232</v>
      </c>
      <c r="B64" s="94" t="s">
        <v>39</v>
      </c>
      <c r="C64" s="95">
        <f>SUM(D64:L64)</f>
        <v>615000</v>
      </c>
      <c r="D64" s="95">
        <v>615000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</row>
    <row r="65" spans="1:12" s="84" customFormat="1" ht="29.25" customHeight="1">
      <c r="A65" s="85" t="s">
        <v>31</v>
      </c>
      <c r="B65" s="86" t="s">
        <v>83</v>
      </c>
      <c r="C65" s="87">
        <f>C66</f>
        <v>57876.159999999996</v>
      </c>
      <c r="D65" s="87">
        <f t="shared" ref="D65:L65" si="25">D66</f>
        <v>0</v>
      </c>
      <c r="E65" s="87">
        <f t="shared" si="25"/>
        <v>3460</v>
      </c>
      <c r="F65" s="87">
        <f t="shared" si="25"/>
        <v>0</v>
      </c>
      <c r="G65" s="87">
        <f t="shared" si="25"/>
        <v>35905</v>
      </c>
      <c r="H65" s="87">
        <f t="shared" si="25"/>
        <v>0</v>
      </c>
      <c r="I65" s="87">
        <f t="shared" si="25"/>
        <v>8000</v>
      </c>
      <c r="J65" s="87">
        <f t="shared" si="25"/>
        <v>0</v>
      </c>
      <c r="K65" s="87">
        <f t="shared" si="25"/>
        <v>0</v>
      </c>
      <c r="L65" s="87">
        <f t="shared" si="25"/>
        <v>10511.16</v>
      </c>
    </row>
    <row r="66" spans="1:12" s="99" customFormat="1" ht="20.399999999999999">
      <c r="A66" s="88">
        <v>42</v>
      </c>
      <c r="B66" s="89" t="s">
        <v>59</v>
      </c>
      <c r="C66" s="90">
        <f>SUM(C67:C73)</f>
        <v>57876.159999999996</v>
      </c>
      <c r="D66" s="90">
        <f t="shared" ref="D66:L66" si="26">SUM(D67:D73)</f>
        <v>0</v>
      </c>
      <c r="E66" s="90">
        <f t="shared" si="26"/>
        <v>3460</v>
      </c>
      <c r="F66" s="90">
        <f t="shared" si="26"/>
        <v>0</v>
      </c>
      <c r="G66" s="90">
        <f t="shared" si="26"/>
        <v>35905</v>
      </c>
      <c r="H66" s="90">
        <f t="shared" si="26"/>
        <v>0</v>
      </c>
      <c r="I66" s="90">
        <f t="shared" si="26"/>
        <v>8000</v>
      </c>
      <c r="J66" s="90">
        <f t="shared" si="26"/>
        <v>0</v>
      </c>
      <c r="K66" s="90">
        <f t="shared" si="26"/>
        <v>0</v>
      </c>
      <c r="L66" s="90">
        <f t="shared" si="26"/>
        <v>10511.16</v>
      </c>
    </row>
    <row r="67" spans="1:12" s="100" customFormat="1" ht="12.75" customHeight="1">
      <c r="A67" s="93">
        <v>4221</v>
      </c>
      <c r="B67" s="94" t="s">
        <v>60</v>
      </c>
      <c r="C67" s="95">
        <f>SUM(D67:L67)</f>
        <v>11539</v>
      </c>
      <c r="D67" s="95">
        <v>0</v>
      </c>
      <c r="E67" s="95">
        <v>0</v>
      </c>
      <c r="F67" s="95">
        <v>0</v>
      </c>
      <c r="G67" s="95">
        <v>5000</v>
      </c>
      <c r="H67" s="95">
        <v>0</v>
      </c>
      <c r="I67" s="95">
        <v>3500</v>
      </c>
      <c r="J67" s="95">
        <v>0</v>
      </c>
      <c r="K67" s="95">
        <v>0</v>
      </c>
      <c r="L67" s="95">
        <v>3039</v>
      </c>
    </row>
    <row r="68" spans="1:12" s="100" customFormat="1" ht="12.75" customHeight="1">
      <c r="A68" s="93">
        <v>4222</v>
      </c>
      <c r="B68" s="94" t="s">
        <v>61</v>
      </c>
      <c r="C68" s="95">
        <f t="shared" ref="C68:C73" si="27">SUM(D68:L68)</f>
        <v>0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</row>
    <row r="69" spans="1:12" s="100" customFormat="1" ht="12.75" customHeight="1">
      <c r="A69" s="93">
        <v>4223</v>
      </c>
      <c r="B69" s="94" t="s">
        <v>62</v>
      </c>
      <c r="C69" s="95">
        <f t="shared" si="27"/>
        <v>4982</v>
      </c>
      <c r="D69" s="95">
        <v>0</v>
      </c>
      <c r="E69" s="95">
        <v>3460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1522</v>
      </c>
    </row>
    <row r="70" spans="1:12" s="100" customFormat="1" ht="12.75" customHeight="1">
      <c r="A70" s="93">
        <v>4224</v>
      </c>
      <c r="B70" s="94" t="s">
        <v>63</v>
      </c>
      <c r="C70" s="95">
        <f t="shared" si="27"/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</row>
    <row r="71" spans="1:12" s="100" customFormat="1" ht="12.75" customHeight="1">
      <c r="A71" s="93">
        <v>4226</v>
      </c>
      <c r="B71" s="94" t="s">
        <v>64</v>
      </c>
      <c r="C71" s="95">
        <f t="shared" si="27"/>
        <v>1246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1246</v>
      </c>
    </row>
    <row r="72" spans="1:12" s="100" customFormat="1" ht="12.75" customHeight="1">
      <c r="A72" s="93">
        <v>4227</v>
      </c>
      <c r="B72" s="94" t="s">
        <v>38</v>
      </c>
      <c r="C72" s="95">
        <f t="shared" si="27"/>
        <v>30352.989999999998</v>
      </c>
      <c r="D72" s="95">
        <v>0</v>
      </c>
      <c r="E72" s="95">
        <v>0</v>
      </c>
      <c r="F72" s="95">
        <v>0</v>
      </c>
      <c r="G72" s="95">
        <v>21905</v>
      </c>
      <c r="H72" s="95">
        <v>0</v>
      </c>
      <c r="I72" s="95">
        <v>4500</v>
      </c>
      <c r="J72" s="95">
        <v>0</v>
      </c>
      <c r="K72" s="95">
        <v>0</v>
      </c>
      <c r="L72" s="95">
        <v>3947.99</v>
      </c>
    </row>
    <row r="73" spans="1:12" s="100" customFormat="1" ht="12.75" customHeight="1">
      <c r="A73" s="93">
        <v>4241</v>
      </c>
      <c r="B73" s="94" t="s">
        <v>84</v>
      </c>
      <c r="C73" s="95">
        <f t="shared" si="27"/>
        <v>9756.17</v>
      </c>
      <c r="D73" s="95">
        <v>0</v>
      </c>
      <c r="E73" s="95">
        <v>0</v>
      </c>
      <c r="F73" s="95">
        <v>0</v>
      </c>
      <c r="G73" s="95">
        <v>9000</v>
      </c>
      <c r="H73" s="95">
        <v>0</v>
      </c>
      <c r="I73" s="95">
        <v>0</v>
      </c>
      <c r="J73" s="95">
        <v>0</v>
      </c>
      <c r="K73" s="95">
        <v>0</v>
      </c>
      <c r="L73" s="95">
        <v>756.17</v>
      </c>
    </row>
    <row r="74" spans="1:12" s="100" customFormat="1" ht="28.95" customHeight="1">
      <c r="A74" s="156" t="s">
        <v>31</v>
      </c>
      <c r="B74" s="150" t="s">
        <v>117</v>
      </c>
      <c r="C74" s="157">
        <f>C75+C77</f>
        <v>344250</v>
      </c>
      <c r="D74" s="157">
        <f t="shared" ref="D74:L74" si="28">D75+D77</f>
        <v>0</v>
      </c>
      <c r="E74" s="157">
        <f t="shared" si="28"/>
        <v>0</v>
      </c>
      <c r="F74" s="157">
        <f t="shared" si="28"/>
        <v>0</v>
      </c>
      <c r="G74" s="157">
        <f t="shared" si="28"/>
        <v>344250</v>
      </c>
      <c r="H74" s="157">
        <f t="shared" si="28"/>
        <v>0</v>
      </c>
      <c r="I74" s="157">
        <f t="shared" si="28"/>
        <v>0</v>
      </c>
      <c r="J74" s="157">
        <f t="shared" si="28"/>
        <v>0</v>
      </c>
      <c r="K74" s="157">
        <f t="shared" si="28"/>
        <v>0</v>
      </c>
      <c r="L74" s="157">
        <f t="shared" si="28"/>
        <v>0</v>
      </c>
    </row>
    <row r="75" spans="1:12" s="100" customFormat="1" ht="12.75" customHeight="1">
      <c r="A75" s="88">
        <v>32</v>
      </c>
      <c r="B75" s="89" t="s">
        <v>22</v>
      </c>
      <c r="C75" s="90">
        <f>C76</f>
        <v>118550</v>
      </c>
      <c r="D75" s="90">
        <f t="shared" ref="D75:L75" si="29">D76</f>
        <v>0</v>
      </c>
      <c r="E75" s="90">
        <f t="shared" si="29"/>
        <v>0</v>
      </c>
      <c r="F75" s="90">
        <f t="shared" si="29"/>
        <v>0</v>
      </c>
      <c r="G75" s="90">
        <f t="shared" si="29"/>
        <v>118550</v>
      </c>
      <c r="H75" s="90">
        <f t="shared" si="29"/>
        <v>0</v>
      </c>
      <c r="I75" s="90">
        <f t="shared" si="29"/>
        <v>0</v>
      </c>
      <c r="J75" s="90">
        <f t="shared" si="29"/>
        <v>0</v>
      </c>
      <c r="K75" s="90">
        <f t="shared" si="29"/>
        <v>0</v>
      </c>
      <c r="L75" s="90">
        <f t="shared" si="29"/>
        <v>0</v>
      </c>
    </row>
    <row r="76" spans="1:12" s="100" customFormat="1" ht="12.75" customHeight="1">
      <c r="A76" s="93">
        <v>3221</v>
      </c>
      <c r="B76" s="94" t="s">
        <v>36</v>
      </c>
      <c r="C76" s="95">
        <f>SUM(D76:L76)</f>
        <v>118550</v>
      </c>
      <c r="D76" s="95">
        <v>0</v>
      </c>
      <c r="E76" s="95">
        <v>0</v>
      </c>
      <c r="F76" s="95">
        <v>0</v>
      </c>
      <c r="G76" s="95">
        <v>118550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</row>
    <row r="77" spans="1:12" s="100" customFormat="1" ht="19.95" customHeight="1">
      <c r="A77" s="88">
        <v>42</v>
      </c>
      <c r="B77" s="89" t="s">
        <v>59</v>
      </c>
      <c r="C77" s="90">
        <f>C78</f>
        <v>225700</v>
      </c>
      <c r="D77" s="90">
        <f t="shared" ref="D77:L77" si="30">D78</f>
        <v>0</v>
      </c>
      <c r="E77" s="90">
        <f t="shared" si="30"/>
        <v>0</v>
      </c>
      <c r="F77" s="90">
        <f t="shared" si="30"/>
        <v>0</v>
      </c>
      <c r="G77" s="90">
        <f t="shared" si="30"/>
        <v>225700</v>
      </c>
      <c r="H77" s="90">
        <f t="shared" si="30"/>
        <v>0</v>
      </c>
      <c r="I77" s="90">
        <f t="shared" si="30"/>
        <v>0</v>
      </c>
      <c r="J77" s="90">
        <f t="shared" si="30"/>
        <v>0</v>
      </c>
      <c r="K77" s="90">
        <f t="shared" si="30"/>
        <v>0</v>
      </c>
      <c r="L77" s="90">
        <f t="shared" si="30"/>
        <v>0</v>
      </c>
    </row>
    <row r="78" spans="1:12" s="100" customFormat="1" ht="12.75" customHeight="1">
      <c r="A78" s="93">
        <v>4241</v>
      </c>
      <c r="B78" s="94" t="s">
        <v>84</v>
      </c>
      <c r="C78" s="95">
        <f>SUM(D78:L78)</f>
        <v>225700</v>
      </c>
      <c r="D78" s="95">
        <v>0</v>
      </c>
      <c r="E78" s="95">
        <v>0</v>
      </c>
      <c r="F78" s="95">
        <v>0</v>
      </c>
      <c r="G78" s="95">
        <v>225700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</row>
    <row r="79" spans="1:12" ht="12.75" customHeight="1">
      <c r="A79" s="104"/>
      <c r="B79" s="105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s="84" customFormat="1" ht="30.75" customHeight="1">
      <c r="A80" s="106" t="s">
        <v>32</v>
      </c>
      <c r="B80" s="107" t="s">
        <v>85</v>
      </c>
      <c r="C80" s="83">
        <f t="shared" ref="C80:L80" si="31">C82+C103+C123+C147+C151</f>
        <v>553249.92000000004</v>
      </c>
      <c r="D80" s="83">
        <f t="shared" si="31"/>
        <v>147633.84999999998</v>
      </c>
      <c r="E80" s="83">
        <f t="shared" si="31"/>
        <v>0</v>
      </c>
      <c r="F80" s="83">
        <f t="shared" si="31"/>
        <v>0</v>
      </c>
      <c r="G80" s="83">
        <f t="shared" si="31"/>
        <v>359425.01</v>
      </c>
      <c r="H80" s="83">
        <f t="shared" si="31"/>
        <v>0</v>
      </c>
      <c r="I80" s="83">
        <f t="shared" si="31"/>
        <v>2200</v>
      </c>
      <c r="J80" s="83">
        <f t="shared" si="31"/>
        <v>0</v>
      </c>
      <c r="K80" s="83">
        <f t="shared" si="31"/>
        <v>0</v>
      </c>
      <c r="L80" s="83">
        <f t="shared" si="31"/>
        <v>43991.06</v>
      </c>
    </row>
    <row r="81" spans="1:12" s="84" customFormat="1">
      <c r="A81" s="108"/>
      <c r="B81" s="109"/>
      <c r="C81" s="110"/>
      <c r="D81" s="110"/>
      <c r="E81" s="110"/>
      <c r="F81" s="110"/>
      <c r="G81" s="110"/>
      <c r="H81" s="110"/>
      <c r="I81" s="110"/>
      <c r="J81" s="110"/>
      <c r="K81" s="110"/>
      <c r="L81" s="110"/>
    </row>
    <row r="82" spans="1:12" s="84" customFormat="1" ht="29.25" customHeight="1">
      <c r="A82" s="111" t="s">
        <v>31</v>
      </c>
      <c r="B82" s="112" t="s">
        <v>86</v>
      </c>
      <c r="C82" s="87">
        <f>C83+C88</f>
        <v>206884.03</v>
      </c>
      <c r="D82" s="87">
        <f t="shared" ref="D82:L82" si="32">D83+D88</f>
        <v>0</v>
      </c>
      <c r="E82" s="87">
        <f t="shared" si="32"/>
        <v>0</v>
      </c>
      <c r="F82" s="87">
        <f t="shared" si="32"/>
        <v>0</v>
      </c>
      <c r="G82" s="87">
        <f t="shared" si="32"/>
        <v>200534.57</v>
      </c>
      <c r="H82" s="87">
        <f t="shared" si="32"/>
        <v>0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6349.46</v>
      </c>
    </row>
    <row r="83" spans="1:12" s="99" customFormat="1" ht="10.199999999999999">
      <c r="A83" s="113">
        <v>31</v>
      </c>
      <c r="B83" s="114" t="s">
        <v>20</v>
      </c>
      <c r="C83" s="90">
        <f>SUM(C84:C87)</f>
        <v>199454.03</v>
      </c>
      <c r="D83" s="90">
        <f t="shared" ref="D83:L83" si="33">SUM(D84:D87)</f>
        <v>0</v>
      </c>
      <c r="E83" s="90">
        <f t="shared" si="33"/>
        <v>0</v>
      </c>
      <c r="F83" s="90">
        <f t="shared" si="33"/>
        <v>0</v>
      </c>
      <c r="G83" s="90">
        <f t="shared" si="33"/>
        <v>193104.57</v>
      </c>
      <c r="H83" s="90">
        <f t="shared" si="33"/>
        <v>0</v>
      </c>
      <c r="I83" s="90">
        <f t="shared" si="33"/>
        <v>0</v>
      </c>
      <c r="J83" s="90">
        <f t="shared" si="33"/>
        <v>0</v>
      </c>
      <c r="K83" s="90">
        <f t="shared" si="33"/>
        <v>0</v>
      </c>
      <c r="L83" s="90">
        <f t="shared" si="33"/>
        <v>6349.46</v>
      </c>
    </row>
    <row r="84" spans="1:12" s="100" customFormat="1" ht="10.199999999999999">
      <c r="A84" s="115">
        <v>3111</v>
      </c>
      <c r="B84" s="116" t="s">
        <v>33</v>
      </c>
      <c r="C84" s="95">
        <f>SUM(D84:L84)</f>
        <v>164857.01999999999</v>
      </c>
      <c r="D84" s="95">
        <v>0</v>
      </c>
      <c r="E84" s="95">
        <v>0</v>
      </c>
      <c r="F84" s="95">
        <v>0</v>
      </c>
      <c r="G84" s="95">
        <v>160670.56</v>
      </c>
      <c r="H84" s="95">
        <v>0</v>
      </c>
      <c r="I84" s="95">
        <v>0</v>
      </c>
      <c r="J84" s="95">
        <v>0</v>
      </c>
      <c r="K84" s="95">
        <v>0</v>
      </c>
      <c r="L84" s="95">
        <v>4186.46</v>
      </c>
    </row>
    <row r="85" spans="1:12" s="100" customFormat="1" ht="10.199999999999999">
      <c r="A85" s="115">
        <v>3121</v>
      </c>
      <c r="B85" s="117" t="s">
        <v>21</v>
      </c>
      <c r="C85" s="95">
        <f t="shared" ref="C85:C87" si="34">SUM(D85:L85)</f>
        <v>7663</v>
      </c>
      <c r="D85" s="95">
        <v>0</v>
      </c>
      <c r="E85" s="95">
        <v>0</v>
      </c>
      <c r="F85" s="95">
        <v>0</v>
      </c>
      <c r="G85" s="95">
        <v>5500</v>
      </c>
      <c r="H85" s="95">
        <v>0</v>
      </c>
      <c r="I85" s="95">
        <v>0</v>
      </c>
      <c r="J85" s="95">
        <v>0</v>
      </c>
      <c r="K85" s="95">
        <v>0</v>
      </c>
      <c r="L85" s="95">
        <v>2163</v>
      </c>
    </row>
    <row r="86" spans="1:12" s="100" customFormat="1" ht="10.199999999999999">
      <c r="A86" s="115">
        <v>3132</v>
      </c>
      <c r="B86" s="117" t="s">
        <v>34</v>
      </c>
      <c r="C86" s="95">
        <f t="shared" si="34"/>
        <v>26727</v>
      </c>
      <c r="D86" s="95">
        <v>0</v>
      </c>
      <c r="E86" s="95">
        <v>0</v>
      </c>
      <c r="F86" s="95">
        <v>0</v>
      </c>
      <c r="G86" s="95">
        <v>26727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</row>
    <row r="87" spans="1:12" s="100" customFormat="1" ht="20.399999999999999">
      <c r="A87" s="115">
        <v>3133</v>
      </c>
      <c r="B87" s="117" t="s">
        <v>35</v>
      </c>
      <c r="C87" s="95">
        <f t="shared" si="34"/>
        <v>207.01</v>
      </c>
      <c r="D87" s="95">
        <v>0</v>
      </c>
      <c r="E87" s="95">
        <v>0</v>
      </c>
      <c r="F87" s="95">
        <v>0</v>
      </c>
      <c r="G87" s="95">
        <v>207.01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</row>
    <row r="88" spans="1:12" s="99" customFormat="1" ht="10.199999999999999">
      <c r="A88" s="113">
        <v>32</v>
      </c>
      <c r="B88" s="114" t="s">
        <v>22</v>
      </c>
      <c r="C88" s="90">
        <f>C89+C93+C97+C100</f>
        <v>7430</v>
      </c>
      <c r="D88" s="90">
        <f t="shared" ref="D88:L88" si="35">D89+D93+D97+D100</f>
        <v>0</v>
      </c>
      <c r="E88" s="90">
        <f t="shared" si="35"/>
        <v>0</v>
      </c>
      <c r="F88" s="90">
        <f t="shared" si="35"/>
        <v>0</v>
      </c>
      <c r="G88" s="90">
        <f t="shared" si="35"/>
        <v>7430</v>
      </c>
      <c r="H88" s="90">
        <f t="shared" si="35"/>
        <v>0</v>
      </c>
      <c r="I88" s="90">
        <f t="shared" si="35"/>
        <v>0</v>
      </c>
      <c r="J88" s="90">
        <f t="shared" si="35"/>
        <v>0</v>
      </c>
      <c r="K88" s="90">
        <f t="shared" si="35"/>
        <v>0</v>
      </c>
      <c r="L88" s="90">
        <f t="shared" si="35"/>
        <v>0</v>
      </c>
    </row>
    <row r="89" spans="1:12" s="99" customFormat="1" ht="10.199999999999999">
      <c r="A89" s="113">
        <v>321</v>
      </c>
      <c r="B89" s="114" t="s">
        <v>23</v>
      </c>
      <c r="C89" s="90">
        <f>SUM(C90:C92)</f>
        <v>530</v>
      </c>
      <c r="D89" s="90">
        <f t="shared" ref="D89:L89" si="36">SUM(D90:D92)</f>
        <v>0</v>
      </c>
      <c r="E89" s="90">
        <f t="shared" si="36"/>
        <v>0</v>
      </c>
      <c r="F89" s="90">
        <f t="shared" si="36"/>
        <v>0</v>
      </c>
      <c r="G89" s="90">
        <f t="shared" si="36"/>
        <v>530</v>
      </c>
      <c r="H89" s="90">
        <f t="shared" si="36"/>
        <v>0</v>
      </c>
      <c r="I89" s="90">
        <f t="shared" si="36"/>
        <v>0</v>
      </c>
      <c r="J89" s="90">
        <f t="shared" si="36"/>
        <v>0</v>
      </c>
      <c r="K89" s="90">
        <f t="shared" si="36"/>
        <v>0</v>
      </c>
      <c r="L89" s="90">
        <f t="shared" si="36"/>
        <v>0</v>
      </c>
    </row>
    <row r="90" spans="1:12" s="100" customFormat="1" ht="10.199999999999999">
      <c r="A90" s="115">
        <v>3211</v>
      </c>
      <c r="B90" s="117" t="s">
        <v>41</v>
      </c>
      <c r="C90" s="95">
        <f>SUM(D90:L90)</f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</row>
    <row r="91" spans="1:12" s="100" customFormat="1" ht="10.199999999999999">
      <c r="A91" s="115">
        <v>3212</v>
      </c>
      <c r="B91" s="117" t="s">
        <v>76</v>
      </c>
      <c r="C91" s="95">
        <f t="shared" ref="C91:C96" si="37">SUM(D91:L91)</f>
        <v>530</v>
      </c>
      <c r="D91" s="95">
        <v>0</v>
      </c>
      <c r="E91" s="95">
        <v>0</v>
      </c>
      <c r="F91" s="95">
        <v>0</v>
      </c>
      <c r="G91" s="95">
        <v>530</v>
      </c>
      <c r="H91" s="95">
        <v>0</v>
      </c>
      <c r="I91" s="95">
        <v>0</v>
      </c>
      <c r="J91" s="95">
        <v>0</v>
      </c>
      <c r="K91" s="95">
        <v>0</v>
      </c>
      <c r="L91" s="95">
        <v>0</v>
      </c>
    </row>
    <row r="92" spans="1:12" s="100" customFormat="1" ht="10.199999999999999">
      <c r="A92" s="115">
        <v>3213</v>
      </c>
      <c r="B92" s="117" t="s">
        <v>42</v>
      </c>
      <c r="C92" s="95">
        <f t="shared" si="37"/>
        <v>0</v>
      </c>
      <c r="D92" s="95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</row>
    <row r="93" spans="1:12" s="99" customFormat="1" ht="10.199999999999999">
      <c r="A93" s="113">
        <v>322</v>
      </c>
      <c r="B93" s="114" t="s">
        <v>24</v>
      </c>
      <c r="C93" s="90">
        <f>SUM(C94:C96)</f>
        <v>4300</v>
      </c>
      <c r="D93" s="90">
        <f t="shared" ref="D93:L93" si="38">SUM(D94:D96)</f>
        <v>0</v>
      </c>
      <c r="E93" s="90">
        <f t="shared" si="38"/>
        <v>0</v>
      </c>
      <c r="F93" s="90">
        <f t="shared" si="38"/>
        <v>0</v>
      </c>
      <c r="G93" s="90">
        <f t="shared" si="38"/>
        <v>4300</v>
      </c>
      <c r="H93" s="90">
        <f t="shared" si="38"/>
        <v>0</v>
      </c>
      <c r="I93" s="90">
        <f t="shared" si="38"/>
        <v>0</v>
      </c>
      <c r="J93" s="90">
        <f t="shared" si="38"/>
        <v>0</v>
      </c>
      <c r="K93" s="90">
        <f t="shared" si="38"/>
        <v>0</v>
      </c>
      <c r="L93" s="90">
        <f t="shared" si="38"/>
        <v>0</v>
      </c>
    </row>
    <row r="94" spans="1:12" s="100" customFormat="1" ht="10.199999999999999">
      <c r="A94" s="115">
        <v>3221</v>
      </c>
      <c r="B94" s="117" t="s">
        <v>36</v>
      </c>
      <c r="C94" s="95">
        <f t="shared" si="37"/>
        <v>500</v>
      </c>
      <c r="D94" s="95">
        <v>0</v>
      </c>
      <c r="E94" s="95">
        <v>0</v>
      </c>
      <c r="F94" s="95">
        <v>0</v>
      </c>
      <c r="G94" s="95">
        <v>500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</row>
    <row r="95" spans="1:12" s="100" customFormat="1" ht="10.199999999999999">
      <c r="A95" s="115">
        <v>3222</v>
      </c>
      <c r="B95" s="117" t="s">
        <v>37</v>
      </c>
      <c r="C95" s="95">
        <f t="shared" si="37"/>
        <v>0</v>
      </c>
      <c r="D95" s="95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</row>
    <row r="96" spans="1:12" s="100" customFormat="1" ht="10.199999999999999">
      <c r="A96" s="115" t="s">
        <v>108</v>
      </c>
      <c r="B96" s="117" t="s">
        <v>109</v>
      </c>
      <c r="C96" s="95">
        <f t="shared" si="37"/>
        <v>3800</v>
      </c>
      <c r="D96" s="95"/>
      <c r="E96" s="95"/>
      <c r="F96" s="95"/>
      <c r="G96" s="95">
        <v>3800</v>
      </c>
      <c r="H96" s="95"/>
      <c r="I96" s="95"/>
      <c r="J96" s="95"/>
      <c r="K96" s="95"/>
      <c r="L96" s="95"/>
    </row>
    <row r="97" spans="1:12" s="99" customFormat="1" ht="10.199999999999999">
      <c r="A97" s="113">
        <v>323</v>
      </c>
      <c r="B97" s="114" t="s">
        <v>25</v>
      </c>
      <c r="C97" s="90">
        <f>SUM(C98:C99)</f>
        <v>2600</v>
      </c>
      <c r="D97" s="90">
        <f t="shared" ref="D97:L97" si="39">SUM(D98:D99)</f>
        <v>0</v>
      </c>
      <c r="E97" s="90">
        <f t="shared" si="39"/>
        <v>0</v>
      </c>
      <c r="F97" s="90">
        <f t="shared" si="39"/>
        <v>0</v>
      </c>
      <c r="G97" s="90">
        <f t="shared" si="39"/>
        <v>2600</v>
      </c>
      <c r="H97" s="90">
        <f t="shared" si="39"/>
        <v>0</v>
      </c>
      <c r="I97" s="90">
        <f t="shared" si="39"/>
        <v>0</v>
      </c>
      <c r="J97" s="90">
        <f t="shared" si="39"/>
        <v>0</v>
      </c>
      <c r="K97" s="90">
        <f t="shared" si="39"/>
        <v>0</v>
      </c>
      <c r="L97" s="90">
        <f t="shared" si="39"/>
        <v>0</v>
      </c>
    </row>
    <row r="98" spans="1:12" s="100" customFormat="1" ht="10.199999999999999">
      <c r="A98" s="115">
        <v>3232</v>
      </c>
      <c r="B98" s="117" t="s">
        <v>39</v>
      </c>
      <c r="C98" s="95">
        <f t="shared" ref="C98:C99" si="40">SUM(D98:L98)</f>
        <v>0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</row>
    <row r="99" spans="1:12" s="100" customFormat="1" ht="10.199999999999999">
      <c r="A99" s="115" t="s">
        <v>49</v>
      </c>
      <c r="B99" s="117" t="s">
        <v>50</v>
      </c>
      <c r="C99" s="95">
        <f t="shared" si="40"/>
        <v>2600</v>
      </c>
      <c r="D99" s="95">
        <v>0</v>
      </c>
      <c r="E99" s="95">
        <v>0</v>
      </c>
      <c r="F99" s="95">
        <v>0</v>
      </c>
      <c r="G99" s="95">
        <v>2600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</row>
    <row r="100" spans="1:12" s="99" customFormat="1" ht="18" customHeight="1">
      <c r="A100" s="113">
        <v>329</v>
      </c>
      <c r="B100" s="114" t="s">
        <v>26</v>
      </c>
      <c r="C100" s="90">
        <f>SUM(C101)</f>
        <v>0</v>
      </c>
      <c r="D100" s="90">
        <f t="shared" ref="D100:L100" si="41">SUM(D101)</f>
        <v>0</v>
      </c>
      <c r="E100" s="90">
        <f t="shared" si="41"/>
        <v>0</v>
      </c>
      <c r="F100" s="90">
        <f t="shared" si="41"/>
        <v>0</v>
      </c>
      <c r="G100" s="90">
        <f t="shared" si="41"/>
        <v>0</v>
      </c>
      <c r="H100" s="90">
        <f t="shared" si="41"/>
        <v>0</v>
      </c>
      <c r="I100" s="90">
        <f t="shared" si="41"/>
        <v>0</v>
      </c>
      <c r="J100" s="90">
        <f t="shared" si="41"/>
        <v>0</v>
      </c>
      <c r="K100" s="90">
        <f t="shared" si="41"/>
        <v>0</v>
      </c>
      <c r="L100" s="90">
        <f t="shared" si="41"/>
        <v>0</v>
      </c>
    </row>
    <row r="101" spans="1:12" s="100" customFormat="1" ht="12.75" customHeight="1">
      <c r="A101" s="115">
        <v>3299</v>
      </c>
      <c r="B101" s="117" t="s">
        <v>26</v>
      </c>
      <c r="C101" s="95">
        <f t="shared" ref="C101" si="42">SUM(D101:L101)</f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</row>
    <row r="102" spans="1:12">
      <c r="A102" s="118"/>
      <c r="B102" s="105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s="84" customFormat="1" ht="29.25" customHeight="1">
      <c r="A103" s="111" t="s">
        <v>31</v>
      </c>
      <c r="B103" s="112" t="s">
        <v>87</v>
      </c>
      <c r="C103" s="87">
        <f>C104+C109+C121</f>
        <v>242562.72000000003</v>
      </c>
      <c r="D103" s="87">
        <f t="shared" ref="D103:K103" si="43">D104+D109+D121</f>
        <v>104930.68</v>
      </c>
      <c r="E103" s="87">
        <f t="shared" si="43"/>
        <v>0</v>
      </c>
      <c r="F103" s="87">
        <f t="shared" si="43"/>
        <v>0</v>
      </c>
      <c r="G103" s="87">
        <f t="shared" si="43"/>
        <v>119990.44</v>
      </c>
      <c r="H103" s="87">
        <f t="shared" si="43"/>
        <v>0</v>
      </c>
      <c r="I103" s="87">
        <f t="shared" si="43"/>
        <v>0</v>
      </c>
      <c r="J103" s="87">
        <f t="shared" si="43"/>
        <v>0</v>
      </c>
      <c r="K103" s="87">
        <f t="shared" si="43"/>
        <v>0</v>
      </c>
      <c r="L103" s="87">
        <f>L104+L109+L121</f>
        <v>17641.599999999999</v>
      </c>
    </row>
    <row r="104" spans="1:12" s="99" customFormat="1" ht="10.199999999999999">
      <c r="A104" s="113">
        <v>31</v>
      </c>
      <c r="B104" s="114" t="s">
        <v>20</v>
      </c>
      <c r="C104" s="90">
        <f>SUM(C105:C108)</f>
        <v>198058.42</v>
      </c>
      <c r="D104" s="90">
        <f t="shared" ref="D104" si="44">SUM(D105:D108)</f>
        <v>103192.92</v>
      </c>
      <c r="E104" s="90">
        <f t="shared" ref="E104" si="45">SUM(E105:E108)</f>
        <v>0</v>
      </c>
      <c r="F104" s="90">
        <f t="shared" ref="F104" si="46">SUM(F105:F108)</f>
        <v>0</v>
      </c>
      <c r="G104" s="90">
        <f t="shared" ref="G104:H104" si="47">SUM(G105:G108)</f>
        <v>77223.899999999994</v>
      </c>
      <c r="H104" s="90">
        <f t="shared" si="47"/>
        <v>0</v>
      </c>
      <c r="I104" s="90">
        <f t="shared" ref="I104" si="48">SUM(I105:I108)</f>
        <v>0</v>
      </c>
      <c r="J104" s="90">
        <f t="shared" ref="J104" si="49">SUM(J105:J108)</f>
        <v>0</v>
      </c>
      <c r="K104" s="90">
        <f t="shared" ref="K104" si="50">SUM(K105:K108)</f>
        <v>0</v>
      </c>
      <c r="L104" s="90">
        <f t="shared" ref="L104" si="51">SUM(L105:L108)</f>
        <v>17641.599999999999</v>
      </c>
    </row>
    <row r="105" spans="1:12" s="100" customFormat="1" ht="10.199999999999999">
      <c r="A105" s="115">
        <v>3111</v>
      </c>
      <c r="B105" s="116" t="s">
        <v>33</v>
      </c>
      <c r="C105" s="95">
        <f>SUM(D105:L105)</f>
        <v>163668.99000000002</v>
      </c>
      <c r="D105" s="95">
        <v>82371.14</v>
      </c>
      <c r="E105" s="95">
        <v>0</v>
      </c>
      <c r="F105" s="95">
        <v>0</v>
      </c>
      <c r="G105" s="95">
        <v>63656.25</v>
      </c>
      <c r="H105" s="95">
        <v>0</v>
      </c>
      <c r="I105" s="95">
        <v>0</v>
      </c>
      <c r="J105" s="95">
        <v>0</v>
      </c>
      <c r="K105" s="95">
        <v>0</v>
      </c>
      <c r="L105" s="95">
        <v>17641.599999999999</v>
      </c>
    </row>
    <row r="106" spans="1:12" s="100" customFormat="1" ht="10.199999999999999">
      <c r="A106" s="115">
        <v>3121</v>
      </c>
      <c r="B106" s="117" t="s">
        <v>21</v>
      </c>
      <c r="C106" s="95">
        <f t="shared" ref="C106:C108" si="52">SUM(D106:L106)</f>
        <v>7237.67</v>
      </c>
      <c r="D106" s="95">
        <v>4237.67</v>
      </c>
      <c r="E106" s="95">
        <v>0</v>
      </c>
      <c r="F106" s="95">
        <v>0</v>
      </c>
      <c r="G106" s="95">
        <v>3000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</row>
    <row r="107" spans="1:12" s="100" customFormat="1" ht="10.199999999999999">
      <c r="A107" s="115">
        <v>3132</v>
      </c>
      <c r="B107" s="117" t="s">
        <v>34</v>
      </c>
      <c r="C107" s="95">
        <f t="shared" si="52"/>
        <v>26796.329999999998</v>
      </c>
      <c r="D107" s="95">
        <v>16384.87</v>
      </c>
      <c r="E107" s="95">
        <v>0</v>
      </c>
      <c r="F107" s="95">
        <v>0</v>
      </c>
      <c r="G107" s="95">
        <v>10411.459999999999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</row>
    <row r="108" spans="1:12" s="100" customFormat="1" ht="20.399999999999999">
      <c r="A108" s="115">
        <v>3133</v>
      </c>
      <c r="B108" s="117" t="s">
        <v>35</v>
      </c>
      <c r="C108" s="95">
        <f t="shared" si="52"/>
        <v>355.43</v>
      </c>
      <c r="D108" s="95">
        <v>199.24</v>
      </c>
      <c r="E108" s="95">
        <v>0</v>
      </c>
      <c r="F108" s="95">
        <v>0</v>
      </c>
      <c r="G108" s="95">
        <v>156.19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</row>
    <row r="109" spans="1:12" s="99" customFormat="1" ht="10.199999999999999">
      <c r="A109" s="113">
        <v>32</v>
      </c>
      <c r="B109" s="114" t="s">
        <v>22</v>
      </c>
      <c r="C109" s="90">
        <f>C110+C114+C117+C119</f>
        <v>44504.3</v>
      </c>
      <c r="D109" s="90">
        <f t="shared" ref="D109" si="53">D110+D114+D117+D119</f>
        <v>1737.76</v>
      </c>
      <c r="E109" s="90">
        <f t="shared" ref="E109" si="54">E110+E114+E117+E119</f>
        <v>0</v>
      </c>
      <c r="F109" s="90">
        <f t="shared" ref="F109" si="55">F110+F114+F117+F119</f>
        <v>0</v>
      </c>
      <c r="G109" s="90">
        <f t="shared" ref="G109:H109" si="56">G110+G114+G117+G119</f>
        <v>42766.54</v>
      </c>
      <c r="H109" s="90">
        <f t="shared" si="56"/>
        <v>0</v>
      </c>
      <c r="I109" s="90">
        <f t="shared" ref="I109" si="57">I110+I114+I117+I119</f>
        <v>0</v>
      </c>
      <c r="J109" s="90">
        <f t="shared" ref="J109" si="58">J110+J114+J117+J119</f>
        <v>0</v>
      </c>
      <c r="K109" s="90">
        <f t="shared" ref="K109" si="59">K110+K114+K117+K119</f>
        <v>0</v>
      </c>
      <c r="L109" s="90">
        <f t="shared" ref="L109" si="60">L110+L114+L117+L119</f>
        <v>0</v>
      </c>
    </row>
    <row r="110" spans="1:12" s="99" customFormat="1" ht="10.199999999999999">
      <c r="A110" s="113">
        <v>321</v>
      </c>
      <c r="B110" s="114" t="s">
        <v>23</v>
      </c>
      <c r="C110" s="90">
        <f>SUM(C111:C113)</f>
        <v>2994.4</v>
      </c>
      <c r="D110" s="90">
        <f t="shared" ref="D110" si="61">SUM(D111:D113)</f>
        <v>1737.76</v>
      </c>
      <c r="E110" s="90">
        <f t="shared" ref="E110" si="62">SUM(E111:E113)</f>
        <v>0</v>
      </c>
      <c r="F110" s="90">
        <f t="shared" ref="F110" si="63">SUM(F111:F113)</f>
        <v>0</v>
      </c>
      <c r="G110" s="90">
        <f t="shared" ref="G110:H110" si="64">SUM(G111:G113)</f>
        <v>1256.6400000000001</v>
      </c>
      <c r="H110" s="90">
        <f t="shared" si="64"/>
        <v>0</v>
      </c>
      <c r="I110" s="90">
        <f t="shared" ref="I110" si="65">SUM(I111:I113)</f>
        <v>0</v>
      </c>
      <c r="J110" s="90">
        <f t="shared" ref="J110" si="66">SUM(J111:J113)</f>
        <v>0</v>
      </c>
      <c r="K110" s="90">
        <f t="shared" ref="K110" si="67">SUM(K111:K113)</f>
        <v>0</v>
      </c>
      <c r="L110" s="90">
        <f t="shared" ref="L110" si="68">SUM(L111:L113)</f>
        <v>0</v>
      </c>
    </row>
    <row r="111" spans="1:12" s="100" customFormat="1" ht="10.199999999999999">
      <c r="A111" s="115">
        <v>3211</v>
      </c>
      <c r="B111" s="117" t="s">
        <v>41</v>
      </c>
      <c r="C111" s="95">
        <f>SUM(D111:L111)</f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</row>
    <row r="112" spans="1:12" s="100" customFormat="1" ht="10.199999999999999">
      <c r="A112" s="115">
        <v>3212</v>
      </c>
      <c r="B112" s="117" t="s">
        <v>76</v>
      </c>
      <c r="C112" s="95">
        <f t="shared" ref="C112:C113" si="69">SUM(D112:L112)</f>
        <v>2994.4</v>
      </c>
      <c r="D112" s="95">
        <v>1737.76</v>
      </c>
      <c r="E112" s="95">
        <v>0</v>
      </c>
      <c r="F112" s="95">
        <v>0</v>
      </c>
      <c r="G112" s="95">
        <v>1256.6400000000001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</row>
    <row r="113" spans="1:12" s="100" customFormat="1" ht="10.199999999999999">
      <c r="A113" s="115">
        <v>3213</v>
      </c>
      <c r="B113" s="117" t="s">
        <v>42</v>
      </c>
      <c r="C113" s="95">
        <f t="shared" si="69"/>
        <v>0</v>
      </c>
      <c r="D113" s="95">
        <v>0</v>
      </c>
      <c r="E113" s="95">
        <v>0</v>
      </c>
      <c r="F113" s="95"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</row>
    <row r="114" spans="1:12" s="99" customFormat="1" ht="10.199999999999999">
      <c r="A114" s="113">
        <v>322</v>
      </c>
      <c r="B114" s="114" t="s">
        <v>24</v>
      </c>
      <c r="C114" s="90">
        <f>SUM(C115:C116)</f>
        <v>0</v>
      </c>
      <c r="D114" s="90">
        <f t="shared" ref="D114" si="70">SUM(D115:D116)</f>
        <v>0</v>
      </c>
      <c r="E114" s="90">
        <f t="shared" ref="E114" si="71">SUM(E115:E116)</f>
        <v>0</v>
      </c>
      <c r="F114" s="90">
        <f t="shared" ref="F114" si="72">SUM(F115:F116)</f>
        <v>0</v>
      </c>
      <c r="G114" s="90">
        <f t="shared" ref="G114:H114" si="73">SUM(G115:G116)</f>
        <v>0</v>
      </c>
      <c r="H114" s="90">
        <f t="shared" si="73"/>
        <v>0</v>
      </c>
      <c r="I114" s="90">
        <f t="shared" ref="I114" si="74">SUM(I115:I116)</f>
        <v>0</v>
      </c>
      <c r="J114" s="90">
        <f t="shared" ref="J114" si="75">SUM(J115:J116)</f>
        <v>0</v>
      </c>
      <c r="K114" s="90">
        <f t="shared" ref="K114" si="76">SUM(K115:K116)</f>
        <v>0</v>
      </c>
      <c r="L114" s="90">
        <f t="shared" ref="L114" si="77">SUM(L115:L116)</f>
        <v>0</v>
      </c>
    </row>
    <row r="115" spans="1:12" s="100" customFormat="1" ht="10.199999999999999">
      <c r="A115" s="115">
        <v>3221</v>
      </c>
      <c r="B115" s="117" t="s">
        <v>36</v>
      </c>
      <c r="C115" s="95">
        <f t="shared" ref="C115:C116" si="78">SUM(D115:L115)</f>
        <v>0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</row>
    <row r="116" spans="1:12" s="100" customFormat="1" ht="10.199999999999999">
      <c r="A116" s="115">
        <v>3222</v>
      </c>
      <c r="B116" s="117" t="s">
        <v>37</v>
      </c>
      <c r="C116" s="95">
        <f t="shared" si="78"/>
        <v>0</v>
      </c>
      <c r="D116" s="95">
        <v>0</v>
      </c>
      <c r="E116" s="95">
        <v>0</v>
      </c>
      <c r="F116" s="95"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</row>
    <row r="117" spans="1:12" s="99" customFormat="1" ht="10.199999999999999">
      <c r="A117" s="113">
        <v>323</v>
      </c>
      <c r="B117" s="114" t="s">
        <v>25</v>
      </c>
      <c r="C117" s="90">
        <f>SUM(C118)</f>
        <v>41509.9</v>
      </c>
      <c r="D117" s="90">
        <f t="shared" ref="D117" si="79">SUM(D118)</f>
        <v>0</v>
      </c>
      <c r="E117" s="90">
        <f t="shared" ref="E117" si="80">SUM(E118)</f>
        <v>0</v>
      </c>
      <c r="F117" s="90">
        <f t="shared" ref="F117" si="81">SUM(F118)</f>
        <v>0</v>
      </c>
      <c r="G117" s="90">
        <f t="shared" ref="G117:H117" si="82">SUM(G118)</f>
        <v>41509.9</v>
      </c>
      <c r="H117" s="90">
        <f t="shared" si="82"/>
        <v>0</v>
      </c>
      <c r="I117" s="90">
        <f t="shared" ref="I117" si="83">SUM(I118)</f>
        <v>0</v>
      </c>
      <c r="J117" s="90">
        <f t="shared" ref="J117" si="84">SUM(J118)</f>
        <v>0</v>
      </c>
      <c r="K117" s="90">
        <f t="shared" ref="K117" si="85">SUM(K118)</f>
        <v>0</v>
      </c>
      <c r="L117" s="90">
        <f t="shared" ref="L117" si="86">SUM(L118)</f>
        <v>0</v>
      </c>
    </row>
    <row r="118" spans="1:12" s="100" customFormat="1" ht="10.199999999999999">
      <c r="A118" s="152">
        <v>3232</v>
      </c>
      <c r="B118" s="153" t="s">
        <v>39</v>
      </c>
      <c r="C118" s="95">
        <f t="shared" ref="C118" si="87">SUM(D118:L118)</f>
        <v>41509.9</v>
      </c>
      <c r="D118" s="95">
        <v>0</v>
      </c>
      <c r="E118" s="95">
        <v>0</v>
      </c>
      <c r="F118" s="95">
        <v>0</v>
      </c>
      <c r="G118" s="96">
        <v>41509.9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</row>
    <row r="119" spans="1:12" s="99" customFormat="1" ht="10.199999999999999">
      <c r="A119" s="113">
        <v>329</v>
      </c>
      <c r="B119" s="114" t="s">
        <v>26</v>
      </c>
      <c r="C119" s="90">
        <f>SUM(C120)</f>
        <v>0</v>
      </c>
      <c r="D119" s="90">
        <f t="shared" ref="D119" si="88">SUM(D120)</f>
        <v>0</v>
      </c>
      <c r="E119" s="90">
        <f t="shared" ref="E119" si="89">SUM(E120)</f>
        <v>0</v>
      </c>
      <c r="F119" s="90">
        <f t="shared" ref="F119" si="90">SUM(F120)</f>
        <v>0</v>
      </c>
      <c r="G119" s="90">
        <f t="shared" ref="G119:H119" si="91">SUM(G120)</f>
        <v>0</v>
      </c>
      <c r="H119" s="90">
        <f t="shared" si="91"/>
        <v>0</v>
      </c>
      <c r="I119" s="90">
        <f t="shared" ref="I119" si="92">SUM(I120)</f>
        <v>0</v>
      </c>
      <c r="J119" s="90">
        <f t="shared" ref="J119" si="93">SUM(J120)</f>
        <v>0</v>
      </c>
      <c r="K119" s="90">
        <f t="shared" ref="K119" si="94">SUM(K120)</f>
        <v>0</v>
      </c>
      <c r="L119" s="90">
        <f t="shared" ref="L119" si="95">SUM(L120)</f>
        <v>0</v>
      </c>
    </row>
    <row r="120" spans="1:12" s="100" customFormat="1" ht="12.75" customHeight="1">
      <c r="A120" s="115">
        <v>3299</v>
      </c>
      <c r="B120" s="117" t="s">
        <v>26</v>
      </c>
      <c r="C120" s="95">
        <f t="shared" ref="C120" si="96">SUM(D120:L120)</f>
        <v>0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</row>
    <row r="121" spans="1:12" ht="21">
      <c r="A121" s="113" t="s">
        <v>110</v>
      </c>
      <c r="B121" s="89" t="s">
        <v>59</v>
      </c>
      <c r="C121" s="90">
        <f>C122</f>
        <v>0</v>
      </c>
      <c r="D121" s="90">
        <f t="shared" ref="D121:L121" si="97">D122</f>
        <v>0</v>
      </c>
      <c r="E121" s="90">
        <f t="shared" si="97"/>
        <v>0</v>
      </c>
      <c r="F121" s="90">
        <f t="shared" si="97"/>
        <v>0</v>
      </c>
      <c r="G121" s="90">
        <f t="shared" si="97"/>
        <v>0</v>
      </c>
      <c r="H121" s="90">
        <f t="shared" si="97"/>
        <v>0</v>
      </c>
      <c r="I121" s="90">
        <f t="shared" si="97"/>
        <v>0</v>
      </c>
      <c r="J121" s="90">
        <f t="shared" si="97"/>
        <v>0</v>
      </c>
      <c r="K121" s="90">
        <f t="shared" si="97"/>
        <v>0</v>
      </c>
      <c r="L121" s="90">
        <f t="shared" si="97"/>
        <v>0</v>
      </c>
    </row>
    <row r="122" spans="1:12">
      <c r="A122" s="115" t="s">
        <v>111</v>
      </c>
      <c r="B122" s="94" t="s">
        <v>60</v>
      </c>
      <c r="C122" s="95">
        <f>D122+E122+F122+G122+H122+I122+J122+K122+L122</f>
        <v>0</v>
      </c>
      <c r="D122" s="95">
        <v>0</v>
      </c>
      <c r="E122" s="95">
        <v>0</v>
      </c>
      <c r="F122" s="95">
        <v>0</v>
      </c>
      <c r="G122" s="154"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</row>
    <row r="123" spans="1:12" s="84" customFormat="1" ht="29.25" customHeight="1">
      <c r="A123" s="85" t="s">
        <v>31</v>
      </c>
      <c r="B123" s="86" t="s">
        <v>88</v>
      </c>
      <c r="C123" s="87">
        <f>C124+C144</f>
        <v>80100</v>
      </c>
      <c r="D123" s="87">
        <f t="shared" ref="D123:L123" si="98">D124+D144</f>
        <v>19000</v>
      </c>
      <c r="E123" s="87">
        <f t="shared" si="98"/>
        <v>0</v>
      </c>
      <c r="F123" s="87">
        <f t="shared" si="98"/>
        <v>0</v>
      </c>
      <c r="G123" s="87">
        <f t="shared" si="98"/>
        <v>38900</v>
      </c>
      <c r="H123" s="87">
        <f t="shared" si="98"/>
        <v>0</v>
      </c>
      <c r="I123" s="87">
        <f t="shared" si="98"/>
        <v>2200</v>
      </c>
      <c r="J123" s="87">
        <f t="shared" si="98"/>
        <v>0</v>
      </c>
      <c r="K123" s="87">
        <f t="shared" si="98"/>
        <v>0</v>
      </c>
      <c r="L123" s="87">
        <f t="shared" si="98"/>
        <v>20000</v>
      </c>
    </row>
    <row r="124" spans="1:12" s="99" customFormat="1" ht="10.199999999999999">
      <c r="A124" s="88">
        <v>32</v>
      </c>
      <c r="B124" s="89" t="s">
        <v>22</v>
      </c>
      <c r="C124" s="90">
        <f>C125+C130+C133+C141+C139</f>
        <v>76890</v>
      </c>
      <c r="D124" s="90">
        <f t="shared" ref="D124:L124" si="99">D125+D130+D133+D141+D139</f>
        <v>19000</v>
      </c>
      <c r="E124" s="90">
        <f t="shared" si="99"/>
        <v>0</v>
      </c>
      <c r="F124" s="90">
        <f t="shared" si="99"/>
        <v>0</v>
      </c>
      <c r="G124" s="90">
        <f t="shared" si="99"/>
        <v>35690</v>
      </c>
      <c r="H124" s="90">
        <f t="shared" si="99"/>
        <v>0</v>
      </c>
      <c r="I124" s="90">
        <f t="shared" si="99"/>
        <v>2200</v>
      </c>
      <c r="J124" s="90">
        <f t="shared" si="99"/>
        <v>0</v>
      </c>
      <c r="K124" s="90">
        <f t="shared" si="99"/>
        <v>0</v>
      </c>
      <c r="L124" s="90">
        <f t="shared" si="99"/>
        <v>20000</v>
      </c>
    </row>
    <row r="125" spans="1:12" s="99" customFormat="1" ht="10.199999999999999">
      <c r="A125" s="88">
        <v>321</v>
      </c>
      <c r="B125" s="89" t="s">
        <v>23</v>
      </c>
      <c r="C125" s="90">
        <f>SUM(C126:C129)</f>
        <v>17120</v>
      </c>
      <c r="D125" s="90">
        <f t="shared" ref="D125:L125" si="100">SUM(D126:D129)</f>
        <v>7510</v>
      </c>
      <c r="E125" s="90">
        <f t="shared" si="100"/>
        <v>0</v>
      </c>
      <c r="F125" s="90">
        <f t="shared" si="100"/>
        <v>0</v>
      </c>
      <c r="G125" s="90">
        <f t="shared" si="100"/>
        <v>4690</v>
      </c>
      <c r="H125" s="90">
        <f t="shared" si="100"/>
        <v>0</v>
      </c>
      <c r="I125" s="90">
        <f t="shared" si="100"/>
        <v>2200</v>
      </c>
      <c r="J125" s="90">
        <f t="shared" si="100"/>
        <v>0</v>
      </c>
      <c r="K125" s="90">
        <f t="shared" si="100"/>
        <v>0</v>
      </c>
      <c r="L125" s="90">
        <f t="shared" si="100"/>
        <v>2720</v>
      </c>
    </row>
    <row r="126" spans="1:12" s="100" customFormat="1" ht="10.199999999999999">
      <c r="A126" s="93">
        <v>3211</v>
      </c>
      <c r="B126" s="94" t="s">
        <v>41</v>
      </c>
      <c r="C126" s="95">
        <f>SUM(D126:L126)</f>
        <v>14920</v>
      </c>
      <c r="D126" s="95">
        <v>7510</v>
      </c>
      <c r="E126" s="95">
        <v>0</v>
      </c>
      <c r="F126" s="95">
        <v>0</v>
      </c>
      <c r="G126" s="95">
        <v>4690</v>
      </c>
      <c r="H126" s="95">
        <v>0</v>
      </c>
      <c r="I126" s="95">
        <v>0</v>
      </c>
      <c r="J126" s="95">
        <v>0</v>
      </c>
      <c r="K126" s="95">
        <v>0</v>
      </c>
      <c r="L126" s="95">
        <v>2720</v>
      </c>
    </row>
    <row r="127" spans="1:12" s="100" customFormat="1" ht="10.199999999999999">
      <c r="A127" s="93">
        <v>3212</v>
      </c>
      <c r="B127" s="94" t="s">
        <v>76</v>
      </c>
      <c r="C127" s="95">
        <f t="shared" ref="C127:C129" si="101">SUM(D127:L127)</f>
        <v>0</v>
      </c>
      <c r="D127" s="95">
        <v>0</v>
      </c>
      <c r="E127" s="95">
        <v>0</v>
      </c>
      <c r="F127" s="95">
        <v>0</v>
      </c>
      <c r="G127" s="95">
        <v>0</v>
      </c>
      <c r="H127" s="95">
        <v>0</v>
      </c>
      <c r="I127" s="95">
        <v>0</v>
      </c>
      <c r="J127" s="95">
        <v>0</v>
      </c>
      <c r="K127" s="95">
        <v>0</v>
      </c>
      <c r="L127" s="95">
        <v>0</v>
      </c>
    </row>
    <row r="128" spans="1:12" s="100" customFormat="1" ht="10.199999999999999">
      <c r="A128" s="93">
        <v>3213</v>
      </c>
      <c r="B128" s="94" t="s">
        <v>42</v>
      </c>
      <c r="C128" s="95">
        <f t="shared" si="101"/>
        <v>0</v>
      </c>
      <c r="D128" s="95">
        <v>0</v>
      </c>
      <c r="E128" s="95">
        <v>0</v>
      </c>
      <c r="F128" s="95">
        <v>0</v>
      </c>
      <c r="G128" s="95">
        <v>0</v>
      </c>
      <c r="H128" s="95">
        <v>0</v>
      </c>
      <c r="I128" s="95">
        <v>0</v>
      </c>
      <c r="J128" s="95">
        <v>0</v>
      </c>
      <c r="K128" s="95">
        <v>0</v>
      </c>
      <c r="L128" s="95">
        <v>0</v>
      </c>
    </row>
    <row r="129" spans="1:12" s="100" customFormat="1" ht="10.199999999999999">
      <c r="A129" s="93">
        <v>3214</v>
      </c>
      <c r="B129" s="94" t="s">
        <v>112</v>
      </c>
      <c r="C129" s="95">
        <f t="shared" si="101"/>
        <v>2200</v>
      </c>
      <c r="D129" s="95">
        <v>0</v>
      </c>
      <c r="E129" s="95">
        <v>0</v>
      </c>
      <c r="F129" s="95">
        <v>0</v>
      </c>
      <c r="G129" s="95">
        <v>0</v>
      </c>
      <c r="H129" s="95">
        <v>0</v>
      </c>
      <c r="I129" s="95">
        <v>2200</v>
      </c>
      <c r="J129" s="95">
        <v>0</v>
      </c>
      <c r="K129" s="95">
        <v>0</v>
      </c>
      <c r="L129" s="95">
        <v>0</v>
      </c>
    </row>
    <row r="130" spans="1:12" s="99" customFormat="1" ht="10.199999999999999">
      <c r="A130" s="88">
        <v>322</v>
      </c>
      <c r="B130" s="89" t="s">
        <v>24</v>
      </c>
      <c r="C130" s="90">
        <f t="shared" ref="C130:L130" si="102">SUM(C131:C132)</f>
        <v>12946.48</v>
      </c>
      <c r="D130" s="90">
        <f t="shared" si="102"/>
        <v>8090</v>
      </c>
      <c r="E130" s="90">
        <f t="shared" si="102"/>
        <v>0</v>
      </c>
      <c r="F130" s="90">
        <f t="shared" si="102"/>
        <v>0</v>
      </c>
      <c r="G130" s="90">
        <f t="shared" si="102"/>
        <v>4856.4799999999996</v>
      </c>
      <c r="H130" s="90">
        <f t="shared" si="102"/>
        <v>0</v>
      </c>
      <c r="I130" s="90">
        <f t="shared" si="102"/>
        <v>0</v>
      </c>
      <c r="J130" s="90">
        <f t="shared" si="102"/>
        <v>0</v>
      </c>
      <c r="K130" s="90">
        <f t="shared" si="102"/>
        <v>0</v>
      </c>
      <c r="L130" s="90">
        <f t="shared" si="102"/>
        <v>0</v>
      </c>
    </row>
    <row r="131" spans="1:12" s="100" customFormat="1" ht="10.199999999999999">
      <c r="A131" s="93">
        <v>3221</v>
      </c>
      <c r="B131" s="94" t="s">
        <v>36</v>
      </c>
      <c r="C131" s="95">
        <f>SUM(D131:L131)</f>
        <v>12946.48</v>
      </c>
      <c r="D131" s="95">
        <v>8090</v>
      </c>
      <c r="E131" s="95">
        <v>0</v>
      </c>
      <c r="F131" s="95">
        <v>0</v>
      </c>
      <c r="G131" s="95">
        <v>4856.4799999999996</v>
      </c>
      <c r="H131" s="95">
        <v>0</v>
      </c>
      <c r="I131" s="95">
        <v>0</v>
      </c>
      <c r="J131" s="95">
        <v>0</v>
      </c>
      <c r="K131" s="95">
        <v>0</v>
      </c>
      <c r="L131" s="95">
        <v>0</v>
      </c>
    </row>
    <row r="132" spans="1:12" s="100" customFormat="1" ht="10.199999999999999">
      <c r="A132" s="93">
        <v>3222</v>
      </c>
      <c r="B132" s="94" t="s">
        <v>37</v>
      </c>
      <c r="C132" s="95">
        <f t="shared" ref="C132" si="103">SUM(D132:L132)</f>
        <v>0</v>
      </c>
      <c r="D132" s="95">
        <v>0</v>
      </c>
      <c r="E132" s="95">
        <v>0</v>
      </c>
      <c r="F132" s="95">
        <v>0</v>
      </c>
      <c r="G132" s="95">
        <v>0</v>
      </c>
      <c r="H132" s="95">
        <v>0</v>
      </c>
      <c r="I132" s="95">
        <v>0</v>
      </c>
      <c r="J132" s="95">
        <v>0</v>
      </c>
      <c r="K132" s="95">
        <v>0</v>
      </c>
      <c r="L132" s="95">
        <v>0</v>
      </c>
    </row>
    <row r="133" spans="1:12" s="99" customFormat="1" ht="10.199999999999999">
      <c r="A133" s="88">
        <v>323</v>
      </c>
      <c r="B133" s="89" t="s">
        <v>25</v>
      </c>
      <c r="C133" s="90">
        <f t="shared" ref="C133:L133" si="104">SUM(C134:C138)</f>
        <v>37156.520000000004</v>
      </c>
      <c r="D133" s="90">
        <f t="shared" si="104"/>
        <v>0</v>
      </c>
      <c r="E133" s="90">
        <f t="shared" si="104"/>
        <v>0</v>
      </c>
      <c r="F133" s="90">
        <f t="shared" si="104"/>
        <v>0</v>
      </c>
      <c r="G133" s="90">
        <f t="shared" si="104"/>
        <v>19876.52</v>
      </c>
      <c r="H133" s="90">
        <f t="shared" si="104"/>
        <v>0</v>
      </c>
      <c r="I133" s="90">
        <f t="shared" si="104"/>
        <v>0</v>
      </c>
      <c r="J133" s="90">
        <f t="shared" si="104"/>
        <v>0</v>
      </c>
      <c r="K133" s="90">
        <f t="shared" si="104"/>
        <v>0</v>
      </c>
      <c r="L133" s="90">
        <f t="shared" si="104"/>
        <v>17280</v>
      </c>
    </row>
    <row r="134" spans="1:12" s="100" customFormat="1" ht="10.199999999999999">
      <c r="A134" s="93">
        <v>3231</v>
      </c>
      <c r="B134" s="94" t="s">
        <v>46</v>
      </c>
      <c r="C134" s="95">
        <f>SUM(D134:L134)</f>
        <v>35091.520000000004</v>
      </c>
      <c r="D134" s="95">
        <v>0</v>
      </c>
      <c r="E134" s="95">
        <v>0</v>
      </c>
      <c r="F134" s="95">
        <v>0</v>
      </c>
      <c r="G134" s="95">
        <v>17811.52</v>
      </c>
      <c r="H134" s="95">
        <v>0</v>
      </c>
      <c r="I134" s="95">
        <v>0</v>
      </c>
      <c r="J134" s="95">
        <v>0</v>
      </c>
      <c r="K134" s="95">
        <v>0</v>
      </c>
      <c r="L134" s="95">
        <v>17280</v>
      </c>
    </row>
    <row r="135" spans="1:12" s="100" customFormat="1" ht="10.199999999999999">
      <c r="A135" s="93">
        <v>3232</v>
      </c>
      <c r="B135" s="94" t="s">
        <v>39</v>
      </c>
      <c r="C135" s="95">
        <f t="shared" ref="C135:C138" si="105">SUM(D135:L135)</f>
        <v>0</v>
      </c>
      <c r="D135" s="95">
        <v>0</v>
      </c>
      <c r="E135" s="95">
        <v>0</v>
      </c>
      <c r="F135" s="95">
        <v>0</v>
      </c>
      <c r="G135" s="95">
        <v>0</v>
      </c>
      <c r="H135" s="95">
        <v>0</v>
      </c>
      <c r="I135" s="95">
        <v>0</v>
      </c>
      <c r="J135" s="95">
        <v>0</v>
      </c>
      <c r="K135" s="95">
        <v>0</v>
      </c>
      <c r="L135" s="95">
        <v>0</v>
      </c>
    </row>
    <row r="136" spans="1:12" s="100" customFormat="1" ht="10.199999999999999">
      <c r="A136" s="93">
        <v>3233</v>
      </c>
      <c r="B136" s="94" t="s">
        <v>47</v>
      </c>
      <c r="C136" s="95">
        <f t="shared" si="105"/>
        <v>0</v>
      </c>
      <c r="D136" s="95">
        <v>0</v>
      </c>
      <c r="E136" s="95">
        <v>0</v>
      </c>
      <c r="F136" s="95">
        <v>0</v>
      </c>
      <c r="G136" s="95">
        <v>0</v>
      </c>
      <c r="H136" s="95">
        <v>0</v>
      </c>
      <c r="I136" s="95">
        <v>0</v>
      </c>
      <c r="J136" s="95">
        <v>0</v>
      </c>
      <c r="K136" s="95">
        <v>0</v>
      </c>
      <c r="L136" s="95">
        <v>0</v>
      </c>
    </row>
    <row r="137" spans="1:12" s="100" customFormat="1" ht="10.199999999999999">
      <c r="A137" s="93">
        <v>3237</v>
      </c>
      <c r="B137" s="94" t="s">
        <v>51</v>
      </c>
      <c r="C137" s="95">
        <f t="shared" si="105"/>
        <v>1900</v>
      </c>
      <c r="D137" s="95">
        <v>0</v>
      </c>
      <c r="E137" s="95">
        <v>0</v>
      </c>
      <c r="F137" s="95">
        <v>0</v>
      </c>
      <c r="G137" s="95">
        <v>1900</v>
      </c>
      <c r="H137" s="95">
        <v>0</v>
      </c>
      <c r="I137" s="95">
        <v>0</v>
      </c>
      <c r="J137" s="95">
        <v>0</v>
      </c>
      <c r="K137" s="95">
        <v>0</v>
      </c>
      <c r="L137" s="95">
        <v>0</v>
      </c>
    </row>
    <row r="138" spans="1:12" s="100" customFormat="1" ht="10.199999999999999">
      <c r="A138" s="93">
        <v>3239</v>
      </c>
      <c r="B138" s="94" t="s">
        <v>53</v>
      </c>
      <c r="C138" s="95">
        <f t="shared" si="105"/>
        <v>165</v>
      </c>
      <c r="D138" s="95">
        <v>0</v>
      </c>
      <c r="E138" s="95">
        <v>0</v>
      </c>
      <c r="F138" s="95">
        <v>0</v>
      </c>
      <c r="G138" s="95">
        <v>165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</row>
    <row r="139" spans="1:12" s="99" customFormat="1" ht="20.399999999999999">
      <c r="A139" s="88">
        <v>324</v>
      </c>
      <c r="B139" s="89" t="s">
        <v>54</v>
      </c>
      <c r="C139" s="90">
        <f>C140</f>
        <v>2000</v>
      </c>
      <c r="D139" s="90">
        <f t="shared" ref="D139:L139" si="106">D140</f>
        <v>2000</v>
      </c>
      <c r="E139" s="90">
        <f t="shared" si="106"/>
        <v>0</v>
      </c>
      <c r="F139" s="90">
        <f t="shared" si="106"/>
        <v>0</v>
      </c>
      <c r="G139" s="90">
        <f t="shared" si="106"/>
        <v>0</v>
      </c>
      <c r="H139" s="90">
        <f t="shared" si="106"/>
        <v>0</v>
      </c>
      <c r="I139" s="90">
        <f t="shared" si="106"/>
        <v>0</v>
      </c>
      <c r="J139" s="90">
        <f t="shared" si="106"/>
        <v>0</v>
      </c>
      <c r="K139" s="90">
        <f t="shared" si="106"/>
        <v>0</v>
      </c>
      <c r="L139" s="90">
        <f t="shared" si="106"/>
        <v>0</v>
      </c>
    </row>
    <row r="140" spans="1:12" s="100" customFormat="1" ht="20.399999999999999">
      <c r="A140" s="93">
        <v>3241</v>
      </c>
      <c r="B140" s="94" t="s">
        <v>54</v>
      </c>
      <c r="C140" s="95">
        <f>SUM(D140:L140)</f>
        <v>2000</v>
      </c>
      <c r="D140" s="95">
        <v>2000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</row>
    <row r="141" spans="1:12" s="99" customFormat="1" ht="12" customHeight="1">
      <c r="A141" s="88">
        <v>329</v>
      </c>
      <c r="B141" s="89" t="s">
        <v>26</v>
      </c>
      <c r="C141" s="90">
        <f t="shared" ref="C141:L141" si="107">SUM(C142:C143)</f>
        <v>7667</v>
      </c>
      <c r="D141" s="90">
        <f t="shared" si="107"/>
        <v>1400</v>
      </c>
      <c r="E141" s="90">
        <f t="shared" si="107"/>
        <v>0</v>
      </c>
      <c r="F141" s="90">
        <f t="shared" si="107"/>
        <v>0</v>
      </c>
      <c r="G141" s="90">
        <f t="shared" si="107"/>
        <v>6267</v>
      </c>
      <c r="H141" s="90">
        <f t="shared" si="107"/>
        <v>0</v>
      </c>
      <c r="I141" s="90">
        <f t="shared" si="107"/>
        <v>0</v>
      </c>
      <c r="J141" s="90">
        <f t="shared" si="107"/>
        <v>0</v>
      </c>
      <c r="K141" s="90">
        <f t="shared" si="107"/>
        <v>0</v>
      </c>
      <c r="L141" s="90">
        <f t="shared" si="107"/>
        <v>0</v>
      </c>
    </row>
    <row r="142" spans="1:12" s="100" customFormat="1" ht="10.199999999999999">
      <c r="A142" s="93">
        <v>3293</v>
      </c>
      <c r="B142" s="94" t="s">
        <v>56</v>
      </c>
      <c r="C142" s="95">
        <f t="shared" ref="C142:C143" si="108">SUM(D142:L142)</f>
        <v>5632</v>
      </c>
      <c r="D142" s="95">
        <v>1000</v>
      </c>
      <c r="E142" s="95">
        <v>0</v>
      </c>
      <c r="F142" s="95">
        <v>0</v>
      </c>
      <c r="G142" s="95">
        <v>4632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</row>
    <row r="143" spans="1:12" s="100" customFormat="1" ht="12.75" customHeight="1">
      <c r="A143" s="93">
        <v>3299</v>
      </c>
      <c r="B143" s="94" t="s">
        <v>26</v>
      </c>
      <c r="C143" s="95">
        <f t="shared" si="108"/>
        <v>2035</v>
      </c>
      <c r="D143" s="95">
        <v>400</v>
      </c>
      <c r="E143" s="95">
        <v>0</v>
      </c>
      <c r="F143" s="95">
        <v>0</v>
      </c>
      <c r="G143" s="95">
        <v>1635</v>
      </c>
      <c r="H143" s="95">
        <v>0</v>
      </c>
      <c r="I143" s="95">
        <v>0</v>
      </c>
      <c r="J143" s="95">
        <v>0</v>
      </c>
      <c r="K143" s="95">
        <v>0</v>
      </c>
      <c r="L143" s="95">
        <v>0</v>
      </c>
    </row>
    <row r="144" spans="1:12" s="100" customFormat="1" ht="21.6" customHeight="1">
      <c r="A144" s="113" t="s">
        <v>110</v>
      </c>
      <c r="B144" s="89" t="s">
        <v>59</v>
      </c>
      <c r="C144" s="90">
        <f>C145</f>
        <v>3210</v>
      </c>
      <c r="D144" s="90">
        <f t="shared" ref="D144:L144" si="109">D145</f>
        <v>0</v>
      </c>
      <c r="E144" s="90">
        <f t="shared" si="109"/>
        <v>0</v>
      </c>
      <c r="F144" s="90">
        <f t="shared" si="109"/>
        <v>0</v>
      </c>
      <c r="G144" s="90">
        <f t="shared" si="109"/>
        <v>3210</v>
      </c>
      <c r="H144" s="90">
        <f t="shared" si="109"/>
        <v>0</v>
      </c>
      <c r="I144" s="90">
        <f t="shared" si="109"/>
        <v>0</v>
      </c>
      <c r="J144" s="90">
        <f t="shared" si="109"/>
        <v>0</v>
      </c>
      <c r="K144" s="90">
        <f t="shared" si="109"/>
        <v>0</v>
      </c>
      <c r="L144" s="90">
        <f t="shared" si="109"/>
        <v>0</v>
      </c>
    </row>
    <row r="145" spans="1:12" s="100" customFormat="1" ht="12.75" customHeight="1">
      <c r="A145" s="115" t="s">
        <v>111</v>
      </c>
      <c r="B145" s="94" t="s">
        <v>60</v>
      </c>
      <c r="C145" s="95">
        <f>SUM(D145:L145)</f>
        <v>3210</v>
      </c>
      <c r="D145" s="95">
        <v>0</v>
      </c>
      <c r="E145" s="95">
        <v>0</v>
      </c>
      <c r="F145" s="95">
        <v>0</v>
      </c>
      <c r="G145" s="95">
        <v>3210</v>
      </c>
      <c r="H145" s="95">
        <v>0</v>
      </c>
      <c r="I145" s="95">
        <v>0</v>
      </c>
      <c r="J145" s="95">
        <v>0</v>
      </c>
      <c r="K145" s="95">
        <v>0</v>
      </c>
      <c r="L145" s="95">
        <v>0</v>
      </c>
    </row>
    <row r="146" spans="1:12" s="100" customFormat="1" ht="10.199999999999999">
      <c r="A146" s="113"/>
      <c r="B146" s="117"/>
      <c r="C146" s="95"/>
      <c r="D146" s="95"/>
      <c r="E146" s="95"/>
      <c r="F146" s="95"/>
      <c r="G146" s="95"/>
      <c r="H146" s="95"/>
      <c r="I146" s="95"/>
      <c r="J146" s="95"/>
      <c r="K146" s="95"/>
      <c r="L146" s="95"/>
    </row>
    <row r="147" spans="1:12" s="84" customFormat="1" ht="29.25" customHeight="1">
      <c r="A147" s="85" t="s">
        <v>31</v>
      </c>
      <c r="B147" s="86" t="s">
        <v>89</v>
      </c>
      <c r="C147" s="87">
        <f>C148</f>
        <v>0</v>
      </c>
      <c r="D147" s="87">
        <f t="shared" ref="D147:L147" si="110">D148</f>
        <v>0</v>
      </c>
      <c r="E147" s="87">
        <f t="shared" si="110"/>
        <v>0</v>
      </c>
      <c r="F147" s="87">
        <f t="shared" si="110"/>
        <v>0</v>
      </c>
      <c r="G147" s="87">
        <f t="shared" si="110"/>
        <v>0</v>
      </c>
      <c r="H147" s="87">
        <f t="shared" si="110"/>
        <v>0</v>
      </c>
      <c r="I147" s="87">
        <f t="shared" si="110"/>
        <v>0</v>
      </c>
      <c r="J147" s="87">
        <f t="shared" si="110"/>
        <v>0</v>
      </c>
      <c r="K147" s="87">
        <f t="shared" si="110"/>
        <v>0</v>
      </c>
      <c r="L147" s="87">
        <f t="shared" si="110"/>
        <v>0</v>
      </c>
    </row>
    <row r="148" spans="1:12">
      <c r="A148" s="118"/>
      <c r="B148" s="105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</row>
    <row r="149" spans="1:12">
      <c r="A149" s="118"/>
      <c r="B149" s="105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</row>
    <row r="150" spans="1:12">
      <c r="A150" s="118"/>
      <c r="B150" s="105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</row>
    <row r="151" spans="1:12" s="84" customFormat="1" ht="29.25" customHeight="1">
      <c r="A151" s="85" t="s">
        <v>31</v>
      </c>
      <c r="B151" s="86" t="s">
        <v>90</v>
      </c>
      <c r="C151" s="87">
        <f>C152</f>
        <v>23703.17</v>
      </c>
      <c r="D151" s="87">
        <f t="shared" ref="D151:L151" si="111">D152</f>
        <v>23703.17</v>
      </c>
      <c r="E151" s="87">
        <f t="shared" si="111"/>
        <v>0</v>
      </c>
      <c r="F151" s="87">
        <f t="shared" si="111"/>
        <v>0</v>
      </c>
      <c r="G151" s="87">
        <f t="shared" si="111"/>
        <v>0</v>
      </c>
      <c r="H151" s="151">
        <f t="shared" si="111"/>
        <v>0</v>
      </c>
      <c r="I151" s="87">
        <f t="shared" si="111"/>
        <v>0</v>
      </c>
      <c r="J151" s="87">
        <f t="shared" si="111"/>
        <v>0</v>
      </c>
      <c r="K151" s="87">
        <f t="shared" si="111"/>
        <v>0</v>
      </c>
      <c r="L151" s="87">
        <f t="shared" si="111"/>
        <v>0</v>
      </c>
    </row>
    <row r="152" spans="1:12" s="84" customFormat="1">
      <c r="A152" s="88">
        <v>32</v>
      </c>
      <c r="B152" s="89" t="s">
        <v>22</v>
      </c>
      <c r="C152" s="90">
        <f>C153</f>
        <v>23703.17</v>
      </c>
      <c r="D152" s="90">
        <f t="shared" ref="D152:L153" si="112">D153</f>
        <v>23703.17</v>
      </c>
      <c r="E152" s="90">
        <f t="shared" si="112"/>
        <v>0</v>
      </c>
      <c r="F152" s="90">
        <f t="shared" si="112"/>
        <v>0</v>
      </c>
      <c r="G152" s="90">
        <f t="shared" si="112"/>
        <v>0</v>
      </c>
      <c r="H152" s="91">
        <f t="shared" si="112"/>
        <v>0</v>
      </c>
      <c r="I152" s="90">
        <f t="shared" si="112"/>
        <v>0</v>
      </c>
      <c r="J152" s="90">
        <f t="shared" si="112"/>
        <v>0</v>
      </c>
      <c r="K152" s="90">
        <f t="shared" si="112"/>
        <v>0</v>
      </c>
      <c r="L152" s="90">
        <f t="shared" si="112"/>
        <v>0</v>
      </c>
    </row>
    <row r="153" spans="1:12" s="84" customFormat="1">
      <c r="A153" s="88">
        <v>322</v>
      </c>
      <c r="B153" s="89" t="s">
        <v>24</v>
      </c>
      <c r="C153" s="90">
        <f>C154</f>
        <v>23703.17</v>
      </c>
      <c r="D153" s="90">
        <f t="shared" si="112"/>
        <v>23703.17</v>
      </c>
      <c r="E153" s="90">
        <f t="shared" si="112"/>
        <v>0</v>
      </c>
      <c r="F153" s="90">
        <f t="shared" si="112"/>
        <v>0</v>
      </c>
      <c r="G153" s="90">
        <f t="shared" si="112"/>
        <v>0</v>
      </c>
      <c r="H153" s="91">
        <f t="shared" si="112"/>
        <v>0</v>
      </c>
      <c r="I153" s="90">
        <f t="shared" si="112"/>
        <v>0</v>
      </c>
      <c r="J153" s="90">
        <f t="shared" si="112"/>
        <v>0</v>
      </c>
      <c r="K153" s="90">
        <f t="shared" si="112"/>
        <v>0</v>
      </c>
      <c r="L153" s="90">
        <f t="shared" si="112"/>
        <v>0</v>
      </c>
    </row>
    <row r="154" spans="1:12">
      <c r="A154" s="93">
        <v>3222</v>
      </c>
      <c r="B154" s="94" t="s">
        <v>37</v>
      </c>
      <c r="C154" s="95">
        <f>SUM(D154:L154)</f>
        <v>23703.17</v>
      </c>
      <c r="D154" s="95">
        <v>23703.17</v>
      </c>
      <c r="E154" s="95">
        <v>0</v>
      </c>
      <c r="F154" s="95">
        <v>0</v>
      </c>
      <c r="G154" s="96">
        <v>0</v>
      </c>
      <c r="H154" s="98">
        <v>0</v>
      </c>
      <c r="I154" s="95">
        <v>0</v>
      </c>
      <c r="J154" s="95">
        <v>0</v>
      </c>
      <c r="K154" s="95">
        <v>0</v>
      </c>
      <c r="L154" s="95">
        <v>0</v>
      </c>
    </row>
    <row r="155" spans="1:12">
      <c r="A155" s="118"/>
      <c r="B155" s="105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</row>
    <row r="156" spans="1:12" s="84" customFormat="1" ht="30.75" customHeight="1">
      <c r="A156" s="106" t="s">
        <v>32</v>
      </c>
      <c r="B156" s="107" t="s">
        <v>91</v>
      </c>
      <c r="C156" s="83">
        <f>C158</f>
        <v>39863.06</v>
      </c>
      <c r="D156" s="83">
        <f>D158</f>
        <v>0</v>
      </c>
      <c r="E156" s="83">
        <f t="shared" ref="E156:L156" si="113">E158</f>
        <v>0</v>
      </c>
      <c r="F156" s="83">
        <f t="shared" si="113"/>
        <v>0</v>
      </c>
      <c r="G156" s="83">
        <f t="shared" si="113"/>
        <v>39863.06</v>
      </c>
      <c r="H156" s="83"/>
      <c r="I156" s="83">
        <f t="shared" si="113"/>
        <v>0</v>
      </c>
      <c r="J156" s="83">
        <f t="shared" si="113"/>
        <v>0</v>
      </c>
      <c r="K156" s="83">
        <f t="shared" si="113"/>
        <v>0</v>
      </c>
      <c r="L156" s="83">
        <f t="shared" si="113"/>
        <v>0</v>
      </c>
    </row>
    <row r="157" spans="1:12">
      <c r="A157" s="118"/>
      <c r="B157" s="105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</row>
    <row r="158" spans="1:12" s="84" customFormat="1" ht="48" customHeight="1">
      <c r="A158" s="85" t="s">
        <v>31</v>
      </c>
      <c r="B158" s="86" t="s">
        <v>92</v>
      </c>
      <c r="C158" s="87">
        <f>C159</f>
        <v>39863.06</v>
      </c>
      <c r="D158" s="87">
        <f t="shared" ref="D158:F158" si="114">D159</f>
        <v>0</v>
      </c>
      <c r="E158" s="87">
        <f t="shared" si="114"/>
        <v>0</v>
      </c>
      <c r="F158" s="87">
        <f t="shared" si="114"/>
        <v>0</v>
      </c>
      <c r="G158" s="87">
        <f>G159</f>
        <v>39863.06</v>
      </c>
      <c r="H158" s="87">
        <f t="shared" ref="H158:J158" si="115">H159</f>
        <v>0</v>
      </c>
      <c r="I158" s="87">
        <f t="shared" si="115"/>
        <v>0</v>
      </c>
      <c r="J158" s="87">
        <f t="shared" si="115"/>
        <v>0</v>
      </c>
      <c r="K158" s="87">
        <f t="shared" ref="K158:L158" si="116">K159</f>
        <v>0</v>
      </c>
      <c r="L158" s="87">
        <f t="shared" si="116"/>
        <v>0</v>
      </c>
    </row>
    <row r="159" spans="1:12" s="99" customFormat="1" ht="10.199999999999999">
      <c r="A159" s="88">
        <v>32</v>
      </c>
      <c r="B159" s="89" t="s">
        <v>22</v>
      </c>
      <c r="C159" s="90">
        <f>C160+C164+C167+C173</f>
        <v>39863.06</v>
      </c>
      <c r="D159" s="90">
        <f t="shared" ref="D159:L159" si="117">D160+D164+D167+D173</f>
        <v>0</v>
      </c>
      <c r="E159" s="90">
        <f t="shared" si="117"/>
        <v>0</v>
      </c>
      <c r="F159" s="90">
        <f t="shared" si="117"/>
        <v>0</v>
      </c>
      <c r="G159" s="90">
        <f>G160+G164+G167+G173</f>
        <v>39863.06</v>
      </c>
      <c r="H159" s="90">
        <f t="shared" ref="H159:I159" si="118">H160+H164+H167+H173</f>
        <v>0</v>
      </c>
      <c r="I159" s="90">
        <f t="shared" si="118"/>
        <v>0</v>
      </c>
      <c r="J159" s="90">
        <f t="shared" si="117"/>
        <v>0</v>
      </c>
      <c r="K159" s="90">
        <f t="shared" si="117"/>
        <v>0</v>
      </c>
      <c r="L159" s="90">
        <f t="shared" si="117"/>
        <v>0</v>
      </c>
    </row>
    <row r="160" spans="1:12" s="99" customFormat="1" ht="10.199999999999999">
      <c r="A160" s="88">
        <v>321</v>
      </c>
      <c r="B160" s="89" t="s">
        <v>23</v>
      </c>
      <c r="C160" s="90">
        <f>SUM(C161:C163)</f>
        <v>4509.63</v>
      </c>
      <c r="D160" s="90">
        <f t="shared" ref="D160" si="119">SUM(D161:D163)</f>
        <v>0</v>
      </c>
      <c r="E160" s="90">
        <f t="shared" ref="E160" si="120">SUM(E161:E163)</f>
        <v>0</v>
      </c>
      <c r="F160" s="90">
        <f t="shared" ref="F160" si="121">SUM(F161:F163)</f>
        <v>0</v>
      </c>
      <c r="G160" s="90">
        <f t="shared" ref="G160:I160" si="122">SUM(G161:G163)</f>
        <v>4509.63</v>
      </c>
      <c r="H160" s="90">
        <f t="shared" si="122"/>
        <v>0</v>
      </c>
      <c r="I160" s="90">
        <f t="shared" si="122"/>
        <v>0</v>
      </c>
      <c r="J160" s="90">
        <f t="shared" ref="J160" si="123">SUM(J161:J163)</f>
        <v>0</v>
      </c>
      <c r="K160" s="90">
        <f t="shared" ref="K160" si="124">SUM(K161:K163)</f>
        <v>0</v>
      </c>
      <c r="L160" s="90">
        <f t="shared" ref="L160" si="125">SUM(L161:L163)</f>
        <v>0</v>
      </c>
    </row>
    <row r="161" spans="1:12" s="100" customFormat="1" ht="10.199999999999999">
      <c r="A161" s="93">
        <v>3211</v>
      </c>
      <c r="B161" s="94" t="s">
        <v>41</v>
      </c>
      <c r="C161" s="95">
        <f>SUM(D161:L161)</f>
        <v>4509.63</v>
      </c>
      <c r="D161" s="95">
        <v>0</v>
      </c>
      <c r="E161" s="95">
        <v>0</v>
      </c>
      <c r="F161" s="95">
        <v>0</v>
      </c>
      <c r="G161" s="95">
        <v>4509.63</v>
      </c>
      <c r="H161" s="95">
        <v>0</v>
      </c>
      <c r="I161" s="95">
        <v>0</v>
      </c>
      <c r="J161" s="95">
        <v>0</v>
      </c>
      <c r="K161" s="95">
        <v>0</v>
      </c>
      <c r="L161" s="95">
        <v>0</v>
      </c>
    </row>
    <row r="162" spans="1:12" s="100" customFormat="1" ht="10.199999999999999">
      <c r="A162" s="93">
        <v>3212</v>
      </c>
      <c r="B162" s="94" t="s">
        <v>76</v>
      </c>
      <c r="C162" s="95">
        <f t="shared" ref="C162" si="126">SUM(D162:L162)</f>
        <v>0</v>
      </c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</row>
    <row r="163" spans="1:12" s="100" customFormat="1" ht="10.199999999999999">
      <c r="A163" s="93">
        <v>3213</v>
      </c>
      <c r="B163" s="94" t="s">
        <v>42</v>
      </c>
      <c r="C163" s="95">
        <f>SUM(D163:L163)</f>
        <v>0</v>
      </c>
      <c r="D163" s="95">
        <v>0</v>
      </c>
      <c r="E163" s="95">
        <v>0</v>
      </c>
      <c r="F163" s="95">
        <v>0</v>
      </c>
      <c r="G163" s="95">
        <v>0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</row>
    <row r="164" spans="1:12" s="99" customFormat="1" ht="10.199999999999999">
      <c r="A164" s="88">
        <v>322</v>
      </c>
      <c r="B164" s="89" t="s">
        <v>24</v>
      </c>
      <c r="C164" s="90">
        <f t="shared" ref="C164:L164" si="127">SUM(C165:C166)</f>
        <v>3803.43</v>
      </c>
      <c r="D164" s="90">
        <f t="shared" si="127"/>
        <v>0</v>
      </c>
      <c r="E164" s="90">
        <f t="shared" si="127"/>
        <v>0</v>
      </c>
      <c r="F164" s="90">
        <f t="shared" si="127"/>
        <v>0</v>
      </c>
      <c r="G164" s="90">
        <f t="shared" si="127"/>
        <v>3803.43</v>
      </c>
      <c r="H164" s="90">
        <f t="shared" si="127"/>
        <v>0</v>
      </c>
      <c r="I164" s="90">
        <f t="shared" si="127"/>
        <v>0</v>
      </c>
      <c r="J164" s="90">
        <f t="shared" si="127"/>
        <v>0</v>
      </c>
      <c r="K164" s="90">
        <f t="shared" si="127"/>
        <v>0</v>
      </c>
      <c r="L164" s="90">
        <f t="shared" si="127"/>
        <v>0</v>
      </c>
    </row>
    <row r="165" spans="1:12" s="100" customFormat="1" ht="10.199999999999999">
      <c r="A165" s="93">
        <v>3221</v>
      </c>
      <c r="B165" s="94" t="s">
        <v>36</v>
      </c>
      <c r="C165" s="95">
        <f>SUM(D165:L165)</f>
        <v>3803.43</v>
      </c>
      <c r="D165" s="95">
        <v>0</v>
      </c>
      <c r="E165" s="95">
        <v>0</v>
      </c>
      <c r="F165" s="95">
        <v>0</v>
      </c>
      <c r="G165" s="95">
        <v>3803.43</v>
      </c>
      <c r="H165" s="95">
        <v>0</v>
      </c>
      <c r="I165" s="95">
        <v>0</v>
      </c>
      <c r="J165" s="95">
        <v>0</v>
      </c>
      <c r="K165" s="95">
        <v>0</v>
      </c>
      <c r="L165" s="95">
        <v>0</v>
      </c>
    </row>
    <row r="166" spans="1:12" s="100" customFormat="1" ht="10.199999999999999">
      <c r="A166" s="93">
        <v>3222</v>
      </c>
      <c r="B166" s="94" t="s">
        <v>37</v>
      </c>
      <c r="C166" s="95">
        <f t="shared" ref="C166" si="128">SUM(D166:L166)</f>
        <v>0</v>
      </c>
      <c r="D166" s="95">
        <v>0</v>
      </c>
      <c r="E166" s="95">
        <v>0</v>
      </c>
      <c r="F166" s="95">
        <v>0</v>
      </c>
      <c r="G166" s="95">
        <v>0</v>
      </c>
      <c r="H166" s="95">
        <v>0</v>
      </c>
      <c r="I166" s="95">
        <v>0</v>
      </c>
      <c r="J166" s="95">
        <v>0</v>
      </c>
      <c r="K166" s="95">
        <v>0</v>
      </c>
      <c r="L166" s="95">
        <v>0</v>
      </c>
    </row>
    <row r="167" spans="1:12" s="99" customFormat="1" ht="10.199999999999999">
      <c r="A167" s="88">
        <v>323</v>
      </c>
      <c r="B167" s="89" t="s">
        <v>25</v>
      </c>
      <c r="C167" s="90">
        <f t="shared" ref="C167:L167" si="129">SUM(C168:C172)</f>
        <v>31550</v>
      </c>
      <c r="D167" s="90">
        <f t="shared" si="129"/>
        <v>0</v>
      </c>
      <c r="E167" s="90">
        <f t="shared" si="129"/>
        <v>0</v>
      </c>
      <c r="F167" s="90">
        <f t="shared" si="129"/>
        <v>0</v>
      </c>
      <c r="G167" s="90">
        <f t="shared" si="129"/>
        <v>31550</v>
      </c>
      <c r="H167" s="90">
        <f t="shared" si="129"/>
        <v>0</v>
      </c>
      <c r="I167" s="90">
        <f t="shared" si="129"/>
        <v>0</v>
      </c>
      <c r="J167" s="90">
        <f t="shared" si="129"/>
        <v>0</v>
      </c>
      <c r="K167" s="90">
        <f t="shared" si="129"/>
        <v>0</v>
      </c>
      <c r="L167" s="90">
        <f t="shared" si="129"/>
        <v>0</v>
      </c>
    </row>
    <row r="168" spans="1:12" s="100" customFormat="1" ht="10.199999999999999">
      <c r="A168" s="93">
        <v>3231</v>
      </c>
      <c r="B168" s="94" t="s">
        <v>46</v>
      </c>
      <c r="C168" s="95">
        <f>SUM(D168:L168)</f>
        <v>31550</v>
      </c>
      <c r="D168" s="95">
        <v>0</v>
      </c>
      <c r="E168" s="95">
        <v>0</v>
      </c>
      <c r="F168" s="95">
        <v>0</v>
      </c>
      <c r="G168" s="95">
        <v>31550</v>
      </c>
      <c r="H168" s="95">
        <v>0</v>
      </c>
      <c r="I168" s="95">
        <v>0</v>
      </c>
      <c r="J168" s="95">
        <v>0</v>
      </c>
      <c r="K168" s="95">
        <v>0</v>
      </c>
      <c r="L168" s="95">
        <v>0</v>
      </c>
    </row>
    <row r="169" spans="1:12" s="100" customFormat="1" ht="10.199999999999999">
      <c r="A169" s="93">
        <v>3232</v>
      </c>
      <c r="B169" s="94" t="s">
        <v>39</v>
      </c>
      <c r="C169" s="95">
        <f t="shared" ref="C169:C172" si="130">SUM(D169:L169)</f>
        <v>0</v>
      </c>
      <c r="D169" s="95">
        <v>0</v>
      </c>
      <c r="E169" s="95">
        <v>0</v>
      </c>
      <c r="F169" s="95">
        <v>0</v>
      </c>
      <c r="G169" s="95">
        <v>0</v>
      </c>
      <c r="H169" s="95">
        <v>0</v>
      </c>
      <c r="I169" s="95">
        <v>0</v>
      </c>
      <c r="J169" s="95">
        <v>0</v>
      </c>
      <c r="K169" s="95">
        <v>0</v>
      </c>
      <c r="L169" s="95">
        <v>0</v>
      </c>
    </row>
    <row r="170" spans="1:12" s="100" customFormat="1" ht="10.199999999999999">
      <c r="A170" s="93">
        <v>3233</v>
      </c>
      <c r="B170" s="94" t="s">
        <v>47</v>
      </c>
      <c r="C170" s="95">
        <f t="shared" si="130"/>
        <v>0</v>
      </c>
      <c r="D170" s="95">
        <v>0</v>
      </c>
      <c r="E170" s="95">
        <v>0</v>
      </c>
      <c r="F170" s="95">
        <v>0</v>
      </c>
      <c r="G170" s="95">
        <v>0</v>
      </c>
      <c r="H170" s="95">
        <v>0</v>
      </c>
      <c r="I170" s="95">
        <v>0</v>
      </c>
      <c r="J170" s="95">
        <v>0</v>
      </c>
      <c r="K170" s="95">
        <v>0</v>
      </c>
      <c r="L170" s="95">
        <v>0</v>
      </c>
    </row>
    <row r="171" spans="1:12" s="100" customFormat="1" ht="10.199999999999999">
      <c r="A171" s="93">
        <v>3237</v>
      </c>
      <c r="B171" s="94" t="s">
        <v>51</v>
      </c>
      <c r="C171" s="95">
        <f t="shared" si="130"/>
        <v>0</v>
      </c>
      <c r="D171" s="95">
        <v>0</v>
      </c>
      <c r="E171" s="95">
        <v>0</v>
      </c>
      <c r="F171" s="95">
        <v>0</v>
      </c>
      <c r="G171" s="95">
        <v>0</v>
      </c>
      <c r="H171" s="95">
        <v>0</v>
      </c>
      <c r="I171" s="95">
        <v>0</v>
      </c>
      <c r="J171" s="95">
        <v>0</v>
      </c>
      <c r="K171" s="95">
        <v>0</v>
      </c>
      <c r="L171" s="95">
        <v>0</v>
      </c>
    </row>
    <row r="172" spans="1:12" s="100" customFormat="1" ht="10.199999999999999">
      <c r="A172" s="93">
        <v>3239</v>
      </c>
      <c r="B172" s="94" t="s">
        <v>53</v>
      </c>
      <c r="C172" s="95">
        <f t="shared" si="130"/>
        <v>0</v>
      </c>
      <c r="D172" s="95">
        <v>0</v>
      </c>
      <c r="E172" s="95">
        <v>0</v>
      </c>
      <c r="F172" s="95">
        <v>0</v>
      </c>
      <c r="G172" s="95">
        <v>0</v>
      </c>
      <c r="H172" s="95">
        <v>0</v>
      </c>
      <c r="I172" s="95">
        <v>0</v>
      </c>
      <c r="J172" s="95">
        <v>0</v>
      </c>
      <c r="K172" s="95">
        <v>0</v>
      </c>
      <c r="L172" s="95">
        <v>0</v>
      </c>
    </row>
    <row r="173" spans="1:12" s="99" customFormat="1" ht="12" customHeight="1">
      <c r="A173" s="88">
        <v>329</v>
      </c>
      <c r="B173" s="89" t="s">
        <v>26</v>
      </c>
      <c r="C173" s="90">
        <f t="shared" ref="C173:L173" si="131">SUM(C174:C175)</f>
        <v>0</v>
      </c>
      <c r="D173" s="90">
        <f t="shared" si="131"/>
        <v>0</v>
      </c>
      <c r="E173" s="90">
        <f t="shared" si="131"/>
        <v>0</v>
      </c>
      <c r="F173" s="90">
        <f t="shared" si="131"/>
        <v>0</v>
      </c>
      <c r="G173" s="90">
        <f t="shared" si="131"/>
        <v>0</v>
      </c>
      <c r="H173" s="90">
        <f t="shared" si="131"/>
        <v>0</v>
      </c>
      <c r="I173" s="90">
        <f t="shared" si="131"/>
        <v>0</v>
      </c>
      <c r="J173" s="90">
        <f t="shared" si="131"/>
        <v>0</v>
      </c>
      <c r="K173" s="90">
        <f t="shared" si="131"/>
        <v>0</v>
      </c>
      <c r="L173" s="90">
        <f t="shared" si="131"/>
        <v>0</v>
      </c>
    </row>
    <row r="174" spans="1:12" s="100" customFormat="1" ht="10.199999999999999">
      <c r="A174" s="93">
        <v>3293</v>
      </c>
      <c r="B174" s="94" t="s">
        <v>56</v>
      </c>
      <c r="C174" s="95">
        <f t="shared" ref="C174:C175" si="132">SUM(D174:L174)</f>
        <v>0</v>
      </c>
      <c r="D174" s="95">
        <v>0</v>
      </c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</row>
    <row r="175" spans="1:12" s="100" customFormat="1" ht="12.75" customHeight="1">
      <c r="A175" s="93">
        <v>3299</v>
      </c>
      <c r="B175" s="94" t="s">
        <v>26</v>
      </c>
      <c r="C175" s="95">
        <f t="shared" si="132"/>
        <v>0</v>
      </c>
      <c r="D175" s="95">
        <v>0</v>
      </c>
      <c r="E175" s="95"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</row>
    <row r="176" spans="1:12" s="100" customFormat="1" ht="10.199999999999999">
      <c r="A176" s="113"/>
      <c r="B176" s="117"/>
      <c r="C176" s="95"/>
      <c r="D176" s="95"/>
      <c r="E176" s="95"/>
      <c r="F176" s="95"/>
      <c r="G176" s="95"/>
      <c r="H176" s="95"/>
      <c r="I176" s="95"/>
      <c r="J176" s="95"/>
      <c r="K176" s="95"/>
      <c r="L176" s="95"/>
    </row>
    <row r="177" spans="1:12">
      <c r="A177" s="118"/>
      <c r="B177" s="105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1:12">
      <c r="A178" s="118"/>
      <c r="B178" s="102"/>
      <c r="C178" s="71"/>
      <c r="D178" s="71"/>
      <c r="E178" s="71"/>
      <c r="F178" s="71"/>
      <c r="G178" s="71"/>
      <c r="H178" s="71"/>
      <c r="I178" s="71"/>
      <c r="J178" s="28" t="s">
        <v>98</v>
      </c>
      <c r="K178" s="71"/>
      <c r="L178" s="71"/>
    </row>
    <row r="179" spans="1:12">
      <c r="A179" s="118"/>
      <c r="B179" s="102"/>
      <c r="C179" s="71"/>
      <c r="D179" s="71"/>
      <c r="E179" s="71"/>
      <c r="F179" s="71"/>
      <c r="G179" s="71"/>
      <c r="H179" s="71"/>
      <c r="I179" s="71"/>
      <c r="J179" s="71"/>
      <c r="K179" s="71"/>
      <c r="L179" s="71"/>
    </row>
    <row r="180" spans="1:12">
      <c r="A180" s="118"/>
      <c r="B180" s="102"/>
      <c r="C180" s="71"/>
      <c r="D180" s="71"/>
      <c r="E180" s="71"/>
      <c r="F180" s="71"/>
      <c r="G180" s="71"/>
      <c r="H180" s="71"/>
      <c r="I180" s="71"/>
      <c r="J180" s="28" t="s">
        <v>99</v>
      </c>
      <c r="K180" s="71"/>
      <c r="L180" s="71"/>
    </row>
    <row r="181" spans="1:12">
      <c r="A181" s="118"/>
      <c r="B181" s="102"/>
      <c r="C181" s="71"/>
      <c r="D181" s="71"/>
      <c r="E181" s="71"/>
      <c r="F181" s="71"/>
      <c r="G181" s="71"/>
      <c r="H181" s="71"/>
      <c r="I181" s="71"/>
      <c r="J181" s="71"/>
      <c r="K181" s="71"/>
      <c r="L181" s="71"/>
    </row>
    <row r="182" spans="1:12">
      <c r="A182" s="118"/>
      <c r="B182" s="102"/>
      <c r="C182" s="71"/>
      <c r="D182" s="71"/>
      <c r="E182" s="71"/>
      <c r="F182" s="71"/>
      <c r="G182" s="71"/>
      <c r="H182" s="71"/>
      <c r="I182" s="71"/>
      <c r="J182" s="71"/>
      <c r="K182" s="71"/>
      <c r="L182" s="71"/>
    </row>
    <row r="183" spans="1:12">
      <c r="A183" s="118"/>
      <c r="B183" s="158">
        <v>3</v>
      </c>
      <c r="C183" s="103">
        <f>C159+C152+C124+C109+C88+C83+C75+C61+C51+C49+C104+C13+C7</f>
        <v>13173200.620000001</v>
      </c>
      <c r="D183" s="103">
        <f t="shared" ref="D183:L183" si="133">D159+D152+D124+D109+D88+D83+D75+D61+D51+D49+D104+D13+D7</f>
        <v>1971016.06</v>
      </c>
      <c r="E183" s="103">
        <f t="shared" si="133"/>
        <v>0</v>
      </c>
      <c r="F183" s="103">
        <f t="shared" si="133"/>
        <v>248120</v>
      </c>
      <c r="G183" s="103">
        <f t="shared" si="133"/>
        <v>603109.01</v>
      </c>
      <c r="H183" s="103">
        <f t="shared" si="133"/>
        <v>10286807</v>
      </c>
      <c r="I183" s="103">
        <f t="shared" si="133"/>
        <v>8500</v>
      </c>
      <c r="J183" s="103">
        <f t="shared" si="133"/>
        <v>6795.34</v>
      </c>
      <c r="K183" s="103">
        <f t="shared" si="133"/>
        <v>0</v>
      </c>
      <c r="L183" s="103">
        <f t="shared" si="133"/>
        <v>48853.21</v>
      </c>
    </row>
    <row r="184" spans="1:12">
      <c r="A184" s="119"/>
      <c r="B184" s="158">
        <v>4</v>
      </c>
      <c r="C184" s="103">
        <f>C144+C121+C77+C66+C55+C53</f>
        <v>292068.15999999997</v>
      </c>
      <c r="D184" s="103">
        <f t="shared" ref="D184:L184" si="134">D144+D121+D77+D66+D55+D53</f>
        <v>0</v>
      </c>
      <c r="E184" s="103">
        <f t="shared" si="134"/>
        <v>3460</v>
      </c>
      <c r="F184" s="103">
        <f t="shared" si="134"/>
        <v>0</v>
      </c>
      <c r="G184" s="103">
        <f t="shared" si="134"/>
        <v>264815</v>
      </c>
      <c r="H184" s="103">
        <f t="shared" si="134"/>
        <v>0</v>
      </c>
      <c r="I184" s="103">
        <f t="shared" si="134"/>
        <v>10600</v>
      </c>
      <c r="J184" s="103">
        <f t="shared" si="134"/>
        <v>0</v>
      </c>
      <c r="K184" s="103">
        <f t="shared" si="134"/>
        <v>0</v>
      </c>
      <c r="L184" s="103">
        <f t="shared" si="134"/>
        <v>13193.16</v>
      </c>
    </row>
    <row r="185" spans="1:12">
      <c r="A185" s="119"/>
      <c r="B185" s="160" t="s">
        <v>118</v>
      </c>
      <c r="C185" s="159">
        <f>SUM(C183:C184)</f>
        <v>13465268.780000001</v>
      </c>
      <c r="D185" s="159">
        <f t="shared" ref="D185:L185" si="135">SUM(D183:D184)</f>
        <v>1971016.06</v>
      </c>
      <c r="E185" s="159">
        <f t="shared" si="135"/>
        <v>3460</v>
      </c>
      <c r="F185" s="159">
        <f t="shared" si="135"/>
        <v>248120</v>
      </c>
      <c r="G185" s="161">
        <f t="shared" si="135"/>
        <v>867924.01</v>
      </c>
      <c r="H185" s="161">
        <f t="shared" si="135"/>
        <v>10286807</v>
      </c>
      <c r="I185" s="161">
        <f t="shared" si="135"/>
        <v>19100</v>
      </c>
      <c r="J185" s="159">
        <f t="shared" si="135"/>
        <v>6795.34</v>
      </c>
      <c r="K185" s="159">
        <f t="shared" si="135"/>
        <v>0</v>
      </c>
      <c r="L185" s="159">
        <f t="shared" si="135"/>
        <v>62046.369999999995</v>
      </c>
    </row>
    <row r="186" spans="1:12">
      <c r="A186" s="119"/>
      <c r="B186" s="102"/>
      <c r="C186" s="71"/>
      <c r="D186" s="71"/>
      <c r="E186" s="71"/>
      <c r="F186" s="71"/>
      <c r="G186" s="71"/>
      <c r="H186" s="71"/>
      <c r="I186" s="71"/>
      <c r="J186" s="71"/>
      <c r="K186" s="71"/>
      <c r="L186" s="71">
        <v>17641.599999999999</v>
      </c>
    </row>
    <row r="187" spans="1:12">
      <c r="A187" s="119"/>
      <c r="B187" s="102"/>
      <c r="C187" s="71"/>
      <c r="D187" s="71"/>
      <c r="E187" s="71"/>
      <c r="F187" s="28" t="s">
        <v>119</v>
      </c>
      <c r="G187" s="71"/>
      <c r="H187" s="71"/>
      <c r="I187" s="71"/>
      <c r="J187" s="71"/>
      <c r="K187" s="71"/>
      <c r="L187" s="103">
        <f>L185-L186</f>
        <v>44404.77</v>
      </c>
    </row>
    <row r="188" spans="1:12">
      <c r="A188" s="119"/>
      <c r="B188" s="102"/>
      <c r="C188" s="71"/>
      <c r="D188" s="71"/>
      <c r="E188" s="71"/>
      <c r="F188" s="28" t="s">
        <v>120</v>
      </c>
      <c r="G188" s="71"/>
      <c r="H188" s="71"/>
      <c r="I188" s="71"/>
      <c r="J188" s="71"/>
      <c r="K188" s="71"/>
      <c r="L188" s="71"/>
    </row>
    <row r="189" spans="1:12">
      <c r="A189" s="119"/>
      <c r="B189" s="102"/>
      <c r="C189" s="71"/>
      <c r="D189" s="71"/>
      <c r="E189" s="71"/>
      <c r="F189" s="71"/>
      <c r="G189" s="71"/>
      <c r="H189" s="71"/>
      <c r="I189" s="71"/>
      <c r="J189" s="71"/>
      <c r="K189" s="71"/>
      <c r="L189" s="71"/>
    </row>
    <row r="190" spans="1:12">
      <c r="A190" s="119"/>
      <c r="B190" s="102"/>
      <c r="C190" s="71"/>
      <c r="D190" s="71"/>
      <c r="E190" s="71"/>
      <c r="F190" s="71"/>
      <c r="G190" s="71"/>
      <c r="H190" s="71"/>
      <c r="I190" s="71"/>
      <c r="J190" s="71"/>
      <c r="K190" s="71"/>
      <c r="L190" s="71"/>
    </row>
    <row r="191" spans="1:12">
      <c r="A191" s="119"/>
      <c r="B191" s="102"/>
      <c r="C191" s="71"/>
      <c r="D191" s="71"/>
      <c r="E191" s="71"/>
      <c r="F191" s="71"/>
      <c r="G191" s="71"/>
      <c r="H191" s="71"/>
      <c r="I191" s="71"/>
      <c r="J191" s="71"/>
      <c r="K191" s="71"/>
      <c r="L191" s="71"/>
    </row>
    <row r="192" spans="1:12">
      <c r="A192" s="119"/>
      <c r="B192" s="102"/>
      <c r="C192" s="71"/>
      <c r="D192" s="71"/>
      <c r="E192" s="71"/>
      <c r="F192" s="71"/>
      <c r="G192" s="71"/>
      <c r="H192" s="71"/>
      <c r="I192" s="71"/>
      <c r="J192" s="71"/>
      <c r="K192" s="71"/>
      <c r="L192" s="71"/>
    </row>
    <row r="193" spans="1:12">
      <c r="A193" s="119"/>
      <c r="B193" s="102"/>
      <c r="C193" s="71"/>
      <c r="D193" s="71"/>
      <c r="E193" s="71"/>
      <c r="F193" s="71"/>
      <c r="G193" s="71"/>
      <c r="H193" s="71"/>
      <c r="I193" s="71"/>
      <c r="J193" s="71"/>
      <c r="K193" s="71"/>
      <c r="L193" s="71"/>
    </row>
    <row r="194" spans="1:12">
      <c r="A194" s="119"/>
      <c r="B194" s="102"/>
      <c r="C194" s="71"/>
      <c r="D194" s="71"/>
      <c r="E194" s="71"/>
      <c r="F194" s="71"/>
      <c r="G194" s="71"/>
      <c r="H194" s="71"/>
      <c r="I194" s="71"/>
      <c r="J194" s="71"/>
      <c r="K194" s="71"/>
      <c r="L194" s="71"/>
    </row>
    <row r="195" spans="1:12">
      <c r="A195" s="119"/>
      <c r="B195" s="102"/>
      <c r="C195" s="71"/>
      <c r="D195" s="71"/>
      <c r="E195" s="71"/>
      <c r="F195" s="71"/>
      <c r="G195" s="71"/>
      <c r="H195" s="71"/>
      <c r="I195" s="71"/>
      <c r="J195" s="71"/>
      <c r="K195" s="71"/>
      <c r="L195" s="71"/>
    </row>
    <row r="196" spans="1:12">
      <c r="A196" s="119"/>
      <c r="B196" s="102"/>
      <c r="C196" s="71"/>
      <c r="D196" s="71"/>
      <c r="E196" s="71"/>
      <c r="F196" s="71"/>
      <c r="G196" s="71"/>
      <c r="H196" s="71"/>
      <c r="I196" s="71"/>
      <c r="J196" s="71"/>
      <c r="K196" s="71"/>
      <c r="L196" s="71"/>
    </row>
    <row r="197" spans="1:12">
      <c r="A197" s="119"/>
      <c r="B197" s="102"/>
      <c r="C197" s="71"/>
      <c r="D197" s="71"/>
      <c r="E197" s="71"/>
      <c r="F197" s="71"/>
      <c r="G197" s="71"/>
      <c r="H197" s="71"/>
      <c r="I197" s="71"/>
      <c r="J197" s="71"/>
      <c r="K197" s="71"/>
      <c r="L197" s="71"/>
    </row>
    <row r="198" spans="1:12">
      <c r="A198" s="119"/>
      <c r="B198" s="102"/>
      <c r="C198" s="71"/>
      <c r="D198" s="71"/>
      <c r="E198" s="71"/>
      <c r="F198" s="71"/>
      <c r="G198" s="71"/>
      <c r="H198" s="71"/>
      <c r="I198" s="71"/>
      <c r="J198" s="71"/>
      <c r="K198" s="71"/>
      <c r="L198" s="71"/>
    </row>
    <row r="199" spans="1:12">
      <c r="A199" s="119"/>
      <c r="B199" s="102"/>
      <c r="C199" s="71"/>
      <c r="D199" s="71"/>
      <c r="E199" s="71"/>
      <c r="F199" s="71"/>
      <c r="G199" s="71"/>
      <c r="H199" s="71"/>
      <c r="I199" s="71"/>
      <c r="J199" s="71"/>
      <c r="K199" s="71"/>
      <c r="L199" s="71"/>
    </row>
    <row r="200" spans="1:12">
      <c r="A200" s="119"/>
      <c r="B200" s="102"/>
      <c r="C200" s="71"/>
      <c r="D200" s="71"/>
      <c r="E200" s="71"/>
      <c r="F200" s="71"/>
      <c r="G200" s="71"/>
      <c r="H200" s="71"/>
      <c r="I200" s="71"/>
      <c r="J200" s="71"/>
      <c r="K200" s="71"/>
      <c r="L200" s="71"/>
    </row>
    <row r="201" spans="1:12">
      <c r="A201" s="119"/>
      <c r="B201" s="102"/>
      <c r="C201" s="71"/>
      <c r="D201" s="71"/>
      <c r="E201" s="71"/>
      <c r="F201" s="71"/>
      <c r="G201" s="71"/>
      <c r="H201" s="71"/>
      <c r="I201" s="71"/>
      <c r="J201" s="71"/>
      <c r="K201" s="71"/>
      <c r="L201" s="71"/>
    </row>
    <row r="202" spans="1:12">
      <c r="A202" s="119"/>
      <c r="B202" s="102"/>
      <c r="C202" s="71"/>
      <c r="D202" s="71"/>
      <c r="E202" s="71"/>
      <c r="F202" s="71"/>
      <c r="G202" s="71"/>
      <c r="H202" s="71"/>
      <c r="I202" s="71"/>
      <c r="J202" s="71"/>
      <c r="K202" s="71"/>
      <c r="L202" s="71"/>
    </row>
    <row r="203" spans="1:12">
      <c r="A203" s="119"/>
      <c r="B203" s="102"/>
      <c r="C203" s="71"/>
      <c r="D203" s="71"/>
      <c r="E203" s="71"/>
      <c r="F203" s="71"/>
      <c r="G203" s="71"/>
      <c r="H203" s="71"/>
      <c r="I203" s="71"/>
      <c r="J203" s="71"/>
      <c r="K203" s="71"/>
      <c r="L203" s="71"/>
    </row>
    <row r="204" spans="1:12">
      <c r="A204" s="119"/>
      <c r="B204" s="102"/>
      <c r="C204" s="71"/>
      <c r="D204" s="71"/>
      <c r="E204" s="71"/>
      <c r="F204" s="71"/>
      <c r="G204" s="71"/>
      <c r="H204" s="71"/>
      <c r="I204" s="71"/>
      <c r="J204" s="71"/>
      <c r="K204" s="71"/>
      <c r="L204" s="71"/>
    </row>
    <row r="205" spans="1:12">
      <c r="A205" s="119"/>
      <c r="B205" s="102"/>
      <c r="C205" s="71"/>
      <c r="D205" s="71"/>
      <c r="E205" s="71"/>
      <c r="F205" s="71"/>
      <c r="G205" s="71"/>
      <c r="H205" s="71"/>
      <c r="I205" s="71"/>
      <c r="J205" s="71"/>
      <c r="K205" s="71"/>
      <c r="L205" s="71"/>
    </row>
    <row r="206" spans="1:12">
      <c r="A206" s="119"/>
      <c r="B206" s="102"/>
      <c r="C206" s="71"/>
      <c r="D206" s="71"/>
      <c r="E206" s="71"/>
      <c r="F206" s="71"/>
      <c r="G206" s="71"/>
      <c r="H206" s="71"/>
      <c r="I206" s="71"/>
      <c r="J206" s="71"/>
      <c r="K206" s="71"/>
      <c r="L206" s="71"/>
    </row>
    <row r="207" spans="1:12">
      <c r="A207" s="119"/>
      <c r="B207" s="102"/>
      <c r="C207" s="71"/>
      <c r="D207" s="71"/>
      <c r="E207" s="71"/>
      <c r="F207" s="71"/>
      <c r="G207" s="71"/>
      <c r="H207" s="71"/>
      <c r="I207" s="71"/>
      <c r="J207" s="71"/>
      <c r="K207" s="71"/>
      <c r="L207" s="71"/>
    </row>
    <row r="208" spans="1:12">
      <c r="A208" s="119"/>
      <c r="B208" s="102"/>
      <c r="C208" s="71"/>
      <c r="D208" s="71"/>
      <c r="E208" s="71"/>
      <c r="F208" s="71"/>
      <c r="G208" s="71"/>
      <c r="H208" s="71"/>
      <c r="I208" s="71"/>
      <c r="J208" s="71"/>
      <c r="K208" s="71"/>
      <c r="L208" s="71"/>
    </row>
    <row r="209" spans="1:12">
      <c r="A209" s="119"/>
      <c r="B209" s="102"/>
      <c r="C209" s="71"/>
      <c r="D209" s="71"/>
      <c r="E209" s="71"/>
      <c r="F209" s="71"/>
      <c r="G209" s="71"/>
      <c r="H209" s="71"/>
      <c r="I209" s="71"/>
      <c r="J209" s="71"/>
      <c r="K209" s="71"/>
      <c r="L209" s="71"/>
    </row>
    <row r="210" spans="1:12">
      <c r="A210" s="119"/>
      <c r="B210" s="102"/>
      <c r="C210" s="71"/>
      <c r="D210" s="71"/>
      <c r="E210" s="71"/>
      <c r="F210" s="71"/>
      <c r="G210" s="71"/>
      <c r="H210" s="71"/>
      <c r="I210" s="71"/>
      <c r="J210" s="71"/>
      <c r="K210" s="71"/>
      <c r="L210" s="71"/>
    </row>
    <row r="211" spans="1:12">
      <c r="A211" s="119"/>
      <c r="B211" s="102"/>
      <c r="C211" s="71"/>
      <c r="D211" s="71"/>
      <c r="E211" s="71"/>
      <c r="F211" s="71"/>
      <c r="G211" s="71"/>
      <c r="H211" s="71"/>
      <c r="I211" s="71"/>
      <c r="J211" s="71"/>
      <c r="K211" s="71"/>
      <c r="L211" s="71"/>
    </row>
    <row r="212" spans="1:12">
      <c r="A212" s="119"/>
      <c r="B212" s="102"/>
      <c r="C212" s="71"/>
      <c r="D212" s="71"/>
      <c r="E212" s="71"/>
      <c r="F212" s="71"/>
      <c r="G212" s="71"/>
      <c r="H212" s="71"/>
      <c r="I212" s="71"/>
      <c r="J212" s="71"/>
      <c r="K212" s="71"/>
      <c r="L212" s="71"/>
    </row>
    <row r="213" spans="1:12">
      <c r="A213" s="119"/>
      <c r="B213" s="102"/>
      <c r="C213" s="71"/>
      <c r="D213" s="71"/>
      <c r="E213" s="71"/>
      <c r="F213" s="71"/>
      <c r="G213" s="71"/>
      <c r="H213" s="71"/>
      <c r="I213" s="71"/>
      <c r="J213" s="71"/>
      <c r="K213" s="71"/>
      <c r="L213" s="71"/>
    </row>
    <row r="214" spans="1:12">
      <c r="A214" s="119"/>
      <c r="B214" s="102"/>
      <c r="C214" s="71"/>
      <c r="D214" s="71"/>
      <c r="E214" s="71"/>
      <c r="F214" s="71"/>
      <c r="G214" s="71"/>
      <c r="H214" s="71"/>
      <c r="I214" s="71"/>
      <c r="J214" s="71"/>
      <c r="K214" s="71"/>
      <c r="L214" s="71"/>
    </row>
    <row r="215" spans="1:12">
      <c r="A215" s="119"/>
      <c r="B215" s="102"/>
      <c r="C215" s="71"/>
      <c r="D215" s="71"/>
      <c r="E215" s="71"/>
      <c r="F215" s="71"/>
      <c r="G215" s="71"/>
      <c r="H215" s="71"/>
      <c r="I215" s="71"/>
      <c r="J215" s="71"/>
      <c r="K215" s="71"/>
      <c r="L215" s="71"/>
    </row>
    <row r="216" spans="1:12">
      <c r="A216" s="119"/>
      <c r="B216" s="102"/>
      <c r="C216" s="71"/>
      <c r="D216" s="71"/>
      <c r="E216" s="71"/>
      <c r="F216" s="71"/>
      <c r="G216" s="71"/>
      <c r="H216" s="71"/>
      <c r="I216" s="71"/>
      <c r="J216" s="71"/>
      <c r="K216" s="71"/>
      <c r="L216" s="71"/>
    </row>
    <row r="217" spans="1:12">
      <c r="A217" s="119"/>
      <c r="B217" s="102"/>
      <c r="C217" s="71"/>
      <c r="D217" s="71"/>
      <c r="E217" s="71"/>
      <c r="F217" s="71"/>
      <c r="G217" s="71"/>
      <c r="H217" s="71"/>
      <c r="I217" s="71"/>
      <c r="J217" s="71"/>
      <c r="K217" s="71"/>
      <c r="L217" s="71"/>
    </row>
    <row r="218" spans="1:12">
      <c r="A218" s="119"/>
      <c r="B218" s="102"/>
      <c r="C218" s="71"/>
      <c r="D218" s="71"/>
      <c r="E218" s="71"/>
      <c r="F218" s="71"/>
      <c r="G218" s="71"/>
      <c r="H218" s="71"/>
      <c r="I218" s="71"/>
      <c r="J218" s="71"/>
      <c r="K218" s="71"/>
      <c r="L218" s="71"/>
    </row>
    <row r="219" spans="1:12">
      <c r="A219" s="119"/>
      <c r="B219" s="102"/>
      <c r="C219" s="71"/>
      <c r="D219" s="71"/>
      <c r="E219" s="71"/>
      <c r="F219" s="71"/>
      <c r="G219" s="71"/>
      <c r="H219" s="71"/>
      <c r="I219" s="71"/>
      <c r="J219" s="71"/>
      <c r="K219" s="71"/>
      <c r="L219" s="71"/>
    </row>
    <row r="220" spans="1:12">
      <c r="A220" s="119"/>
      <c r="B220" s="102"/>
      <c r="C220" s="71"/>
      <c r="D220" s="71"/>
      <c r="E220" s="71"/>
      <c r="F220" s="71"/>
      <c r="G220" s="71"/>
      <c r="H220" s="71"/>
      <c r="I220" s="71"/>
      <c r="J220" s="71"/>
      <c r="K220" s="71"/>
      <c r="L220" s="71"/>
    </row>
    <row r="221" spans="1:12">
      <c r="A221" s="119"/>
      <c r="B221" s="102"/>
      <c r="C221" s="71"/>
      <c r="D221" s="71"/>
      <c r="E221" s="71"/>
      <c r="F221" s="71"/>
      <c r="G221" s="71"/>
      <c r="H221" s="71"/>
      <c r="I221" s="71"/>
      <c r="J221" s="71"/>
      <c r="K221" s="71"/>
      <c r="L221" s="71"/>
    </row>
    <row r="222" spans="1:12">
      <c r="A222" s="119"/>
      <c r="B222" s="102"/>
      <c r="C222" s="71"/>
      <c r="D222" s="71"/>
      <c r="E222" s="71"/>
      <c r="F222" s="71"/>
      <c r="G222" s="71"/>
      <c r="H222" s="71"/>
      <c r="I222" s="71"/>
      <c r="J222" s="71"/>
      <c r="K222" s="71"/>
      <c r="L222" s="71"/>
    </row>
    <row r="223" spans="1:12">
      <c r="A223" s="119"/>
      <c r="B223" s="102"/>
      <c r="C223" s="71"/>
      <c r="D223" s="71"/>
      <c r="E223" s="71"/>
      <c r="F223" s="71"/>
      <c r="G223" s="71"/>
      <c r="H223" s="71"/>
      <c r="I223" s="71"/>
      <c r="J223" s="71"/>
      <c r="K223" s="71"/>
      <c r="L223" s="71"/>
    </row>
    <row r="224" spans="1:12">
      <c r="A224" s="119"/>
      <c r="B224" s="102"/>
      <c r="C224" s="71"/>
      <c r="D224" s="71"/>
      <c r="E224" s="71"/>
      <c r="F224" s="71"/>
      <c r="G224" s="71"/>
      <c r="H224" s="71"/>
      <c r="I224" s="71"/>
      <c r="J224" s="71"/>
      <c r="K224" s="71"/>
      <c r="L224" s="71"/>
    </row>
    <row r="225" spans="1:12">
      <c r="A225" s="119"/>
      <c r="B225" s="102"/>
      <c r="C225" s="71"/>
      <c r="D225" s="71"/>
      <c r="E225" s="71"/>
      <c r="F225" s="71"/>
      <c r="G225" s="71"/>
      <c r="H225" s="71"/>
      <c r="I225" s="71"/>
      <c r="J225" s="71"/>
      <c r="K225" s="71"/>
      <c r="L225" s="71"/>
    </row>
    <row r="226" spans="1:12">
      <c r="A226" s="119"/>
      <c r="B226" s="102"/>
      <c r="C226" s="71"/>
      <c r="D226" s="71"/>
      <c r="E226" s="71"/>
      <c r="F226" s="71"/>
      <c r="G226" s="71"/>
      <c r="H226" s="71"/>
      <c r="I226" s="71"/>
      <c r="J226" s="71"/>
      <c r="K226" s="71"/>
      <c r="L226" s="71"/>
    </row>
    <row r="227" spans="1:12">
      <c r="A227" s="119"/>
      <c r="B227" s="102"/>
      <c r="C227" s="71"/>
      <c r="D227" s="71"/>
      <c r="E227" s="71"/>
      <c r="F227" s="71"/>
      <c r="G227" s="71"/>
      <c r="H227" s="71"/>
      <c r="I227" s="71"/>
      <c r="J227" s="71"/>
      <c r="K227" s="71"/>
      <c r="L227" s="71"/>
    </row>
    <row r="228" spans="1:12">
      <c r="A228" s="119"/>
      <c r="B228" s="102"/>
      <c r="C228" s="71"/>
      <c r="D228" s="71"/>
      <c r="E228" s="71"/>
      <c r="F228" s="71"/>
      <c r="G228" s="71"/>
      <c r="H228" s="71"/>
      <c r="I228" s="71"/>
      <c r="J228" s="71"/>
      <c r="K228" s="71"/>
      <c r="L228" s="71"/>
    </row>
    <row r="229" spans="1:12">
      <c r="A229" s="119"/>
      <c r="B229" s="102"/>
      <c r="C229" s="71"/>
      <c r="D229" s="71"/>
      <c r="E229" s="71"/>
      <c r="F229" s="71"/>
      <c r="G229" s="71"/>
      <c r="H229" s="71"/>
      <c r="I229" s="71"/>
      <c r="J229" s="71"/>
      <c r="K229" s="71"/>
      <c r="L229" s="71"/>
    </row>
    <row r="230" spans="1:12">
      <c r="A230" s="119"/>
      <c r="B230" s="102"/>
      <c r="C230" s="71"/>
      <c r="D230" s="71"/>
      <c r="E230" s="71"/>
      <c r="F230" s="71"/>
      <c r="G230" s="71"/>
      <c r="H230" s="71"/>
      <c r="I230" s="71"/>
      <c r="J230" s="71"/>
      <c r="K230" s="71"/>
      <c r="L230" s="71"/>
    </row>
    <row r="231" spans="1:12">
      <c r="A231" s="119"/>
      <c r="B231" s="102"/>
      <c r="C231" s="71"/>
      <c r="D231" s="71"/>
      <c r="E231" s="71"/>
      <c r="F231" s="71"/>
      <c r="G231" s="71"/>
      <c r="H231" s="71"/>
      <c r="I231" s="71"/>
      <c r="J231" s="71"/>
      <c r="K231" s="71"/>
      <c r="L231" s="71"/>
    </row>
    <row r="232" spans="1:12">
      <c r="A232" s="119"/>
      <c r="B232" s="102"/>
      <c r="C232" s="71"/>
      <c r="D232" s="71"/>
      <c r="E232" s="71"/>
      <c r="F232" s="71"/>
      <c r="G232" s="71"/>
      <c r="H232" s="71"/>
      <c r="I232" s="71"/>
      <c r="J232" s="71"/>
      <c r="K232" s="71"/>
      <c r="L232" s="71"/>
    </row>
    <row r="233" spans="1:12">
      <c r="A233" s="119"/>
      <c r="B233" s="102"/>
      <c r="C233" s="71"/>
      <c r="D233" s="71"/>
      <c r="E233" s="71"/>
      <c r="F233" s="71"/>
      <c r="G233" s="71"/>
      <c r="H233" s="71"/>
      <c r="I233" s="71"/>
      <c r="J233" s="71"/>
      <c r="K233" s="71"/>
      <c r="L233" s="71"/>
    </row>
    <row r="234" spans="1:12">
      <c r="A234" s="119"/>
      <c r="B234" s="102"/>
      <c r="C234" s="71"/>
      <c r="D234" s="71"/>
      <c r="E234" s="71"/>
      <c r="F234" s="71"/>
      <c r="G234" s="71"/>
      <c r="H234" s="71"/>
      <c r="I234" s="71"/>
      <c r="J234" s="71"/>
      <c r="K234" s="71"/>
      <c r="L234" s="71"/>
    </row>
    <row r="235" spans="1:12">
      <c r="A235" s="119"/>
      <c r="B235" s="102"/>
      <c r="C235" s="71"/>
      <c r="D235" s="71"/>
      <c r="E235" s="71"/>
      <c r="F235" s="71"/>
      <c r="G235" s="71"/>
      <c r="H235" s="71"/>
      <c r="I235" s="71"/>
      <c r="J235" s="71"/>
      <c r="K235" s="71"/>
      <c r="L235" s="71"/>
    </row>
    <row r="236" spans="1:12">
      <c r="A236" s="119"/>
      <c r="B236" s="102"/>
      <c r="C236" s="71"/>
      <c r="D236" s="71"/>
      <c r="E236" s="71"/>
      <c r="F236" s="71"/>
      <c r="G236" s="71"/>
      <c r="H236" s="71"/>
      <c r="I236" s="71"/>
      <c r="J236" s="71"/>
      <c r="K236" s="71"/>
      <c r="L236" s="71"/>
    </row>
    <row r="237" spans="1:12">
      <c r="A237" s="119"/>
      <c r="B237" s="102"/>
      <c r="C237" s="71"/>
      <c r="D237" s="71"/>
      <c r="E237" s="71"/>
      <c r="F237" s="71"/>
      <c r="G237" s="71"/>
      <c r="H237" s="71"/>
      <c r="I237" s="71"/>
      <c r="J237" s="71"/>
      <c r="K237" s="71"/>
      <c r="L237" s="71"/>
    </row>
    <row r="238" spans="1:12">
      <c r="A238" s="119"/>
      <c r="B238" s="102"/>
      <c r="C238" s="71"/>
      <c r="D238" s="71"/>
      <c r="E238" s="71"/>
      <c r="F238" s="71"/>
      <c r="G238" s="71"/>
      <c r="H238" s="71"/>
      <c r="I238" s="71"/>
      <c r="J238" s="71"/>
      <c r="K238" s="71"/>
      <c r="L238" s="71"/>
    </row>
    <row r="239" spans="1:12">
      <c r="A239" s="119"/>
      <c r="B239" s="102"/>
      <c r="C239" s="71"/>
      <c r="D239" s="71"/>
      <c r="E239" s="71"/>
      <c r="F239" s="71"/>
      <c r="G239" s="71"/>
      <c r="H239" s="71"/>
      <c r="I239" s="71"/>
      <c r="J239" s="71"/>
      <c r="K239" s="71"/>
      <c r="L239" s="71"/>
    </row>
    <row r="240" spans="1:12">
      <c r="A240" s="119"/>
      <c r="B240" s="102"/>
      <c r="C240" s="71"/>
      <c r="D240" s="71"/>
      <c r="E240" s="71"/>
      <c r="F240" s="71"/>
      <c r="G240" s="71"/>
      <c r="H240" s="71"/>
      <c r="I240" s="71"/>
      <c r="J240" s="71"/>
      <c r="K240" s="71"/>
      <c r="L240" s="71"/>
    </row>
    <row r="241" spans="1:12">
      <c r="A241" s="119"/>
      <c r="B241" s="102"/>
      <c r="C241" s="71"/>
      <c r="D241" s="71"/>
      <c r="E241" s="71"/>
      <c r="F241" s="71"/>
      <c r="G241" s="71"/>
      <c r="H241" s="71"/>
      <c r="I241" s="71"/>
      <c r="J241" s="71"/>
      <c r="K241" s="71"/>
      <c r="L241" s="71"/>
    </row>
    <row r="242" spans="1:12">
      <c r="A242" s="119"/>
      <c r="B242" s="102"/>
      <c r="C242" s="71"/>
      <c r="D242" s="71"/>
      <c r="E242" s="71"/>
      <c r="F242" s="71"/>
      <c r="G242" s="71"/>
      <c r="H242" s="71"/>
      <c r="I242" s="71"/>
      <c r="J242" s="71"/>
      <c r="K242" s="71"/>
      <c r="L242" s="71"/>
    </row>
    <row r="243" spans="1:12">
      <c r="A243" s="119"/>
      <c r="B243" s="102"/>
      <c r="C243" s="71"/>
      <c r="D243" s="71"/>
      <c r="E243" s="71"/>
      <c r="F243" s="71"/>
      <c r="G243" s="71"/>
      <c r="H243" s="71"/>
      <c r="I243" s="71"/>
      <c r="J243" s="71"/>
      <c r="K243" s="71"/>
      <c r="L243" s="71"/>
    </row>
    <row r="244" spans="1:12">
      <c r="A244" s="119"/>
      <c r="B244" s="102"/>
      <c r="C244" s="71"/>
      <c r="D244" s="71"/>
      <c r="E244" s="71"/>
      <c r="F244" s="71"/>
      <c r="G244" s="71"/>
      <c r="H244" s="71"/>
      <c r="I244" s="71"/>
      <c r="J244" s="71"/>
      <c r="K244" s="71"/>
      <c r="L244" s="71"/>
    </row>
    <row r="245" spans="1:12">
      <c r="A245" s="119"/>
      <c r="B245" s="102"/>
      <c r="C245" s="71"/>
      <c r="D245" s="71"/>
      <c r="E245" s="71"/>
      <c r="F245" s="71"/>
      <c r="G245" s="71"/>
      <c r="H245" s="71"/>
      <c r="I245" s="71"/>
      <c r="J245" s="71"/>
      <c r="K245" s="71"/>
      <c r="L245" s="71"/>
    </row>
    <row r="246" spans="1:12">
      <c r="A246" s="119"/>
      <c r="B246" s="102"/>
      <c r="C246" s="71"/>
      <c r="D246" s="71"/>
      <c r="E246" s="71"/>
      <c r="F246" s="71"/>
      <c r="G246" s="71"/>
      <c r="H246" s="71"/>
      <c r="I246" s="71"/>
      <c r="J246" s="71"/>
      <c r="K246" s="71"/>
      <c r="L246" s="71"/>
    </row>
    <row r="247" spans="1:12">
      <c r="A247" s="119"/>
      <c r="B247" s="102"/>
      <c r="C247" s="71"/>
      <c r="D247" s="71"/>
      <c r="E247" s="71"/>
      <c r="F247" s="71"/>
      <c r="G247" s="71"/>
      <c r="H247" s="71"/>
      <c r="I247" s="71"/>
      <c r="J247" s="71"/>
      <c r="K247" s="71"/>
      <c r="L247" s="71"/>
    </row>
    <row r="248" spans="1:12">
      <c r="A248" s="119"/>
      <c r="B248" s="102"/>
      <c r="C248" s="71"/>
      <c r="D248" s="71"/>
      <c r="E248" s="71"/>
      <c r="F248" s="71"/>
      <c r="G248" s="71"/>
      <c r="H248" s="71"/>
      <c r="I248" s="71"/>
      <c r="J248" s="71"/>
      <c r="K248" s="71"/>
      <c r="L248" s="71"/>
    </row>
    <row r="249" spans="1:12">
      <c r="A249" s="119"/>
      <c r="B249" s="102"/>
      <c r="C249" s="71"/>
      <c r="D249" s="71"/>
      <c r="E249" s="71"/>
      <c r="F249" s="71"/>
      <c r="G249" s="71"/>
      <c r="H249" s="71"/>
      <c r="I249" s="71"/>
      <c r="J249" s="71"/>
      <c r="K249" s="71"/>
      <c r="L249" s="71"/>
    </row>
    <row r="250" spans="1:12">
      <c r="A250" s="119"/>
      <c r="B250" s="102"/>
      <c r="C250" s="71"/>
      <c r="D250" s="71"/>
      <c r="E250" s="71"/>
      <c r="F250" s="71"/>
      <c r="G250" s="71"/>
      <c r="H250" s="71"/>
      <c r="I250" s="71"/>
      <c r="J250" s="71"/>
      <c r="K250" s="71"/>
      <c r="L250" s="71"/>
    </row>
    <row r="251" spans="1:12">
      <c r="A251" s="119"/>
      <c r="B251" s="102"/>
      <c r="C251" s="71"/>
      <c r="D251" s="71"/>
      <c r="E251" s="71"/>
      <c r="F251" s="71"/>
      <c r="G251" s="71"/>
      <c r="H251" s="71"/>
      <c r="I251" s="71"/>
      <c r="J251" s="71"/>
      <c r="K251" s="71"/>
      <c r="L251" s="71"/>
    </row>
    <row r="252" spans="1:12">
      <c r="A252" s="119"/>
      <c r="B252" s="102"/>
      <c r="C252" s="71"/>
      <c r="D252" s="71"/>
      <c r="E252" s="71"/>
      <c r="F252" s="71"/>
      <c r="G252" s="71"/>
      <c r="H252" s="71"/>
      <c r="I252" s="71"/>
      <c r="J252" s="71"/>
      <c r="K252" s="71"/>
      <c r="L252" s="71"/>
    </row>
    <row r="253" spans="1:12">
      <c r="A253" s="119"/>
      <c r="B253" s="102"/>
      <c r="C253" s="71"/>
      <c r="D253" s="71"/>
      <c r="E253" s="71"/>
      <c r="F253" s="71"/>
      <c r="G253" s="71"/>
      <c r="H253" s="71"/>
      <c r="I253" s="71"/>
      <c r="J253" s="71"/>
      <c r="K253" s="71"/>
      <c r="L253" s="71"/>
    </row>
    <row r="254" spans="1:12">
      <c r="A254" s="119"/>
      <c r="B254" s="102"/>
      <c r="C254" s="71"/>
      <c r="D254" s="71"/>
      <c r="E254" s="71"/>
      <c r="F254" s="71"/>
      <c r="G254" s="71"/>
      <c r="H254" s="71"/>
      <c r="I254" s="71"/>
      <c r="J254" s="71"/>
      <c r="K254" s="71"/>
      <c r="L254" s="71"/>
    </row>
    <row r="255" spans="1:12">
      <c r="A255" s="119"/>
      <c r="B255" s="102"/>
      <c r="C255" s="71"/>
      <c r="D255" s="71"/>
      <c r="E255" s="71"/>
      <c r="F255" s="71"/>
      <c r="G255" s="71"/>
      <c r="H255" s="71"/>
      <c r="I255" s="71"/>
      <c r="J255" s="71"/>
      <c r="K255" s="71"/>
      <c r="L255" s="71"/>
    </row>
    <row r="256" spans="1:12">
      <c r="A256" s="119"/>
      <c r="B256" s="102"/>
      <c r="C256" s="71"/>
      <c r="D256" s="71"/>
      <c r="E256" s="71"/>
      <c r="F256" s="71"/>
      <c r="G256" s="71"/>
      <c r="H256" s="71"/>
      <c r="I256" s="71"/>
      <c r="J256" s="71"/>
      <c r="K256" s="71"/>
      <c r="L256" s="71"/>
    </row>
    <row r="257" spans="1:12">
      <c r="A257" s="119"/>
      <c r="B257" s="102"/>
      <c r="C257" s="71"/>
      <c r="D257" s="71"/>
      <c r="E257" s="71"/>
      <c r="F257" s="71"/>
      <c r="G257" s="71"/>
      <c r="H257" s="71"/>
      <c r="I257" s="71"/>
      <c r="J257" s="71"/>
      <c r="K257" s="71"/>
      <c r="L257" s="71"/>
    </row>
    <row r="258" spans="1:12">
      <c r="A258" s="119"/>
      <c r="B258" s="102"/>
      <c r="C258" s="71"/>
      <c r="D258" s="71"/>
      <c r="E258" s="71"/>
      <c r="F258" s="71"/>
      <c r="G258" s="71"/>
      <c r="H258" s="71"/>
      <c r="I258" s="71"/>
      <c r="J258" s="71"/>
      <c r="K258" s="71"/>
      <c r="L258" s="71"/>
    </row>
    <row r="259" spans="1:12">
      <c r="A259" s="119"/>
      <c r="B259" s="102"/>
      <c r="C259" s="71"/>
      <c r="D259" s="71"/>
      <c r="E259" s="71"/>
      <c r="F259" s="71"/>
      <c r="G259" s="71"/>
      <c r="H259" s="71"/>
      <c r="I259" s="71"/>
      <c r="J259" s="71"/>
      <c r="K259" s="71"/>
      <c r="L259" s="71"/>
    </row>
    <row r="260" spans="1:12">
      <c r="A260" s="119"/>
      <c r="B260" s="102"/>
      <c r="C260" s="71"/>
      <c r="D260" s="71"/>
      <c r="E260" s="71"/>
      <c r="F260" s="71"/>
      <c r="G260" s="71"/>
      <c r="H260" s="71"/>
      <c r="I260" s="71"/>
      <c r="J260" s="71"/>
      <c r="K260" s="71"/>
      <c r="L260" s="71"/>
    </row>
    <row r="261" spans="1:12">
      <c r="A261" s="119"/>
      <c r="B261" s="102"/>
      <c r="C261" s="71"/>
      <c r="D261" s="71"/>
      <c r="E261" s="71"/>
      <c r="F261" s="71"/>
      <c r="G261" s="71"/>
      <c r="H261" s="71"/>
      <c r="I261" s="71"/>
      <c r="J261" s="71"/>
      <c r="K261" s="71"/>
      <c r="L261" s="71"/>
    </row>
    <row r="262" spans="1:12">
      <c r="A262" s="119"/>
      <c r="B262" s="102"/>
      <c r="C262" s="71"/>
      <c r="D262" s="71"/>
      <c r="E262" s="71"/>
      <c r="F262" s="71"/>
      <c r="G262" s="71"/>
      <c r="H262" s="71"/>
      <c r="I262" s="71"/>
      <c r="J262" s="71"/>
      <c r="K262" s="71"/>
      <c r="L262" s="71"/>
    </row>
    <row r="263" spans="1:12">
      <c r="A263" s="119"/>
      <c r="B263" s="102"/>
      <c r="C263" s="71"/>
      <c r="D263" s="71"/>
      <c r="E263" s="71"/>
      <c r="F263" s="71"/>
      <c r="G263" s="71"/>
      <c r="H263" s="71"/>
      <c r="I263" s="71"/>
      <c r="J263" s="71"/>
      <c r="K263" s="71"/>
      <c r="L263" s="71"/>
    </row>
    <row r="264" spans="1:12">
      <c r="A264" s="119"/>
      <c r="B264" s="102"/>
      <c r="C264" s="71"/>
      <c r="D264" s="71"/>
      <c r="E264" s="71"/>
      <c r="F264" s="71"/>
      <c r="G264" s="71"/>
      <c r="H264" s="71"/>
      <c r="I264" s="71"/>
      <c r="J264" s="71"/>
      <c r="K264" s="71"/>
      <c r="L264" s="71"/>
    </row>
    <row r="265" spans="1:12">
      <c r="A265" s="119"/>
      <c r="B265" s="102"/>
      <c r="C265" s="71"/>
      <c r="D265" s="71"/>
      <c r="E265" s="71"/>
      <c r="F265" s="71"/>
      <c r="G265" s="71"/>
      <c r="H265" s="71"/>
      <c r="I265" s="71"/>
      <c r="J265" s="71"/>
      <c r="K265" s="71"/>
      <c r="L265" s="71"/>
    </row>
    <row r="266" spans="1:12">
      <c r="A266" s="119"/>
      <c r="B266" s="102"/>
      <c r="C266" s="71"/>
      <c r="D266" s="71"/>
      <c r="E266" s="71"/>
      <c r="F266" s="71"/>
      <c r="G266" s="71"/>
      <c r="H266" s="71"/>
      <c r="I266" s="71"/>
      <c r="J266" s="71"/>
      <c r="K266" s="71"/>
      <c r="L266" s="71"/>
    </row>
    <row r="267" spans="1:12">
      <c r="A267" s="119"/>
      <c r="B267" s="102"/>
      <c r="C267" s="71"/>
      <c r="D267" s="71"/>
      <c r="E267" s="71"/>
      <c r="F267" s="71"/>
      <c r="G267" s="71"/>
      <c r="H267" s="71"/>
      <c r="I267" s="71"/>
      <c r="J267" s="71"/>
      <c r="K267" s="71"/>
      <c r="L267" s="71"/>
    </row>
    <row r="268" spans="1:12">
      <c r="A268" s="119"/>
      <c r="B268" s="102"/>
      <c r="C268" s="71"/>
      <c r="D268" s="71"/>
      <c r="E268" s="71"/>
      <c r="F268" s="71"/>
      <c r="G268" s="71"/>
      <c r="H268" s="71"/>
      <c r="I268" s="71"/>
      <c r="J268" s="71"/>
      <c r="K268" s="71"/>
      <c r="L268" s="71"/>
    </row>
    <row r="269" spans="1:12">
      <c r="A269" s="119"/>
      <c r="B269" s="102"/>
      <c r="C269" s="71"/>
      <c r="D269" s="71"/>
      <c r="E269" s="71"/>
      <c r="F269" s="71"/>
      <c r="G269" s="71"/>
      <c r="H269" s="71"/>
      <c r="I269" s="71"/>
      <c r="J269" s="71"/>
      <c r="K269" s="71"/>
      <c r="L269" s="71"/>
    </row>
    <row r="270" spans="1:12">
      <c r="A270" s="119"/>
      <c r="B270" s="102"/>
      <c r="C270" s="71"/>
      <c r="D270" s="71"/>
      <c r="E270" s="71"/>
      <c r="F270" s="71"/>
      <c r="G270" s="71"/>
      <c r="H270" s="71"/>
      <c r="I270" s="71"/>
      <c r="J270" s="71"/>
      <c r="K270" s="71"/>
      <c r="L270" s="71"/>
    </row>
    <row r="271" spans="1:12">
      <c r="A271" s="119"/>
      <c r="B271" s="102"/>
      <c r="C271" s="71"/>
      <c r="D271" s="71"/>
      <c r="E271" s="71"/>
      <c r="F271" s="71"/>
      <c r="G271" s="71"/>
      <c r="H271" s="71"/>
      <c r="I271" s="71"/>
      <c r="J271" s="71"/>
      <c r="K271" s="71"/>
      <c r="L271" s="71"/>
    </row>
    <row r="272" spans="1:12">
      <c r="A272" s="119"/>
      <c r="B272" s="102"/>
      <c r="C272" s="71"/>
      <c r="D272" s="71"/>
      <c r="E272" s="71"/>
      <c r="F272" s="71"/>
      <c r="G272" s="71"/>
      <c r="H272" s="71"/>
      <c r="I272" s="71"/>
      <c r="J272" s="71"/>
      <c r="K272" s="71"/>
      <c r="L272" s="71"/>
    </row>
    <row r="273" spans="1:12">
      <c r="A273" s="119"/>
      <c r="B273" s="102"/>
      <c r="C273" s="71"/>
      <c r="D273" s="71"/>
      <c r="E273" s="71"/>
      <c r="F273" s="71"/>
      <c r="G273" s="71"/>
      <c r="H273" s="71"/>
      <c r="I273" s="71"/>
      <c r="J273" s="71"/>
      <c r="K273" s="71"/>
      <c r="L273" s="71"/>
    </row>
    <row r="274" spans="1:12">
      <c r="A274" s="119"/>
      <c r="B274" s="102"/>
      <c r="C274" s="71"/>
      <c r="D274" s="71"/>
      <c r="E274" s="71"/>
      <c r="F274" s="71"/>
      <c r="G274" s="71"/>
      <c r="H274" s="71"/>
      <c r="I274" s="71"/>
      <c r="J274" s="71"/>
      <c r="K274" s="71"/>
      <c r="L274" s="71"/>
    </row>
    <row r="275" spans="1:12">
      <c r="A275" s="119"/>
      <c r="B275" s="102"/>
      <c r="C275" s="71"/>
      <c r="D275" s="71"/>
      <c r="E275" s="71"/>
      <c r="F275" s="71"/>
      <c r="G275" s="71"/>
      <c r="H275" s="71"/>
      <c r="I275" s="71"/>
      <c r="J275" s="71"/>
      <c r="K275" s="71"/>
      <c r="L275" s="71"/>
    </row>
    <row r="276" spans="1:12">
      <c r="A276" s="119"/>
      <c r="B276" s="102"/>
      <c r="C276" s="71"/>
      <c r="D276" s="71"/>
      <c r="E276" s="71"/>
      <c r="F276" s="71"/>
      <c r="G276" s="71"/>
      <c r="H276" s="71"/>
      <c r="I276" s="71"/>
      <c r="J276" s="71"/>
      <c r="K276" s="71"/>
      <c r="L276" s="71"/>
    </row>
    <row r="277" spans="1:12">
      <c r="A277" s="119"/>
      <c r="B277" s="102"/>
      <c r="C277" s="71"/>
      <c r="D277" s="71"/>
      <c r="E277" s="71"/>
      <c r="F277" s="71"/>
      <c r="G277" s="71"/>
      <c r="H277" s="71"/>
      <c r="I277" s="71"/>
      <c r="J277" s="71"/>
      <c r="K277" s="71"/>
      <c r="L277" s="71"/>
    </row>
    <row r="278" spans="1:12">
      <c r="A278" s="119"/>
      <c r="B278" s="102"/>
      <c r="C278" s="71"/>
      <c r="D278" s="71"/>
      <c r="E278" s="71"/>
      <c r="F278" s="71"/>
      <c r="G278" s="71"/>
      <c r="H278" s="71"/>
      <c r="I278" s="71"/>
      <c r="J278" s="71"/>
      <c r="K278" s="71"/>
      <c r="L278" s="71"/>
    </row>
    <row r="279" spans="1:12">
      <c r="A279" s="119"/>
      <c r="B279" s="102"/>
      <c r="C279" s="71"/>
      <c r="D279" s="71"/>
      <c r="E279" s="71"/>
      <c r="F279" s="71"/>
      <c r="G279" s="71"/>
      <c r="H279" s="71"/>
      <c r="I279" s="71"/>
      <c r="J279" s="71"/>
      <c r="K279" s="71"/>
      <c r="L279" s="71"/>
    </row>
    <row r="280" spans="1:12">
      <c r="A280" s="119"/>
      <c r="B280" s="102"/>
      <c r="C280" s="71"/>
      <c r="D280" s="71"/>
      <c r="E280" s="71"/>
      <c r="F280" s="71"/>
      <c r="G280" s="71"/>
      <c r="H280" s="71"/>
      <c r="I280" s="71"/>
      <c r="J280" s="71"/>
      <c r="K280" s="71"/>
      <c r="L280" s="71"/>
    </row>
    <row r="281" spans="1:12">
      <c r="A281" s="119"/>
      <c r="B281" s="102"/>
      <c r="C281" s="71"/>
      <c r="D281" s="71"/>
      <c r="E281" s="71"/>
      <c r="F281" s="71"/>
      <c r="G281" s="71"/>
      <c r="H281" s="71"/>
      <c r="I281" s="71"/>
      <c r="J281" s="71"/>
      <c r="K281" s="71"/>
      <c r="L281" s="71"/>
    </row>
    <row r="282" spans="1:12">
      <c r="A282" s="119"/>
      <c r="B282" s="102"/>
      <c r="C282" s="71"/>
      <c r="D282" s="71"/>
      <c r="E282" s="71"/>
      <c r="F282" s="71"/>
      <c r="G282" s="71"/>
      <c r="H282" s="71"/>
      <c r="I282" s="71"/>
      <c r="J282" s="71"/>
      <c r="K282" s="71"/>
      <c r="L282" s="71"/>
    </row>
    <row r="283" spans="1:12">
      <c r="A283" s="119"/>
      <c r="B283" s="102"/>
      <c r="C283" s="71"/>
      <c r="D283" s="71"/>
      <c r="E283" s="71"/>
      <c r="F283" s="71"/>
      <c r="G283" s="71"/>
      <c r="H283" s="71"/>
      <c r="I283" s="71"/>
      <c r="J283" s="71"/>
      <c r="K283" s="71"/>
      <c r="L283" s="71"/>
    </row>
    <row r="284" spans="1:12">
      <c r="A284" s="119"/>
      <c r="B284" s="102"/>
      <c r="C284" s="71"/>
      <c r="D284" s="71"/>
      <c r="E284" s="71"/>
      <c r="F284" s="71"/>
      <c r="G284" s="71"/>
      <c r="H284" s="71"/>
      <c r="I284" s="71"/>
      <c r="J284" s="71"/>
      <c r="K284" s="71"/>
      <c r="L284" s="71"/>
    </row>
    <row r="285" spans="1:12">
      <c r="A285" s="119"/>
      <c r="B285" s="102"/>
      <c r="C285" s="71"/>
      <c r="D285" s="71"/>
      <c r="E285" s="71"/>
      <c r="F285" s="71"/>
      <c r="G285" s="71"/>
      <c r="H285" s="71"/>
      <c r="I285" s="71"/>
      <c r="J285" s="71"/>
      <c r="K285" s="71"/>
      <c r="L285" s="71"/>
    </row>
    <row r="286" spans="1:12">
      <c r="A286" s="119"/>
      <c r="B286" s="102"/>
      <c r="C286" s="71"/>
      <c r="D286" s="71"/>
      <c r="E286" s="71"/>
      <c r="F286" s="71"/>
      <c r="G286" s="71"/>
      <c r="H286" s="71"/>
      <c r="I286" s="71"/>
      <c r="J286" s="71"/>
      <c r="K286" s="71"/>
      <c r="L286" s="71"/>
    </row>
    <row r="287" spans="1:12">
      <c r="A287" s="119"/>
      <c r="B287" s="102"/>
      <c r="C287" s="71"/>
      <c r="D287" s="71"/>
      <c r="E287" s="71"/>
      <c r="F287" s="71"/>
      <c r="G287" s="71"/>
      <c r="H287" s="71"/>
      <c r="I287" s="71"/>
      <c r="J287" s="71"/>
      <c r="K287" s="71"/>
      <c r="L287" s="71"/>
    </row>
    <row r="288" spans="1:12">
      <c r="A288" s="119"/>
      <c r="B288" s="102"/>
      <c r="C288" s="71"/>
      <c r="D288" s="71"/>
      <c r="E288" s="71"/>
      <c r="F288" s="71"/>
      <c r="G288" s="71"/>
      <c r="H288" s="71"/>
      <c r="I288" s="71"/>
      <c r="J288" s="71"/>
      <c r="K288" s="71"/>
      <c r="L288" s="71"/>
    </row>
    <row r="289" spans="1:12">
      <c r="A289" s="119"/>
      <c r="B289" s="102"/>
      <c r="C289" s="71"/>
      <c r="D289" s="71"/>
      <c r="E289" s="71"/>
      <c r="F289" s="71"/>
      <c r="G289" s="71"/>
      <c r="H289" s="71"/>
      <c r="I289" s="71"/>
      <c r="J289" s="71"/>
      <c r="K289" s="71"/>
      <c r="L289" s="71"/>
    </row>
    <row r="290" spans="1:12">
      <c r="A290" s="119"/>
      <c r="B290" s="102"/>
      <c r="C290" s="71"/>
      <c r="D290" s="71"/>
      <c r="E290" s="71"/>
      <c r="F290" s="71"/>
      <c r="G290" s="71"/>
      <c r="H290" s="71"/>
      <c r="I290" s="71"/>
      <c r="J290" s="71"/>
      <c r="K290" s="71"/>
      <c r="L290" s="71"/>
    </row>
    <row r="291" spans="1:12">
      <c r="A291" s="119"/>
      <c r="B291" s="102"/>
      <c r="C291" s="71"/>
      <c r="D291" s="71"/>
      <c r="E291" s="71"/>
      <c r="F291" s="71"/>
      <c r="G291" s="71"/>
      <c r="H291" s="71"/>
      <c r="I291" s="71"/>
      <c r="J291" s="71"/>
      <c r="K291" s="71"/>
      <c r="L291" s="71"/>
    </row>
    <row r="292" spans="1:12">
      <c r="A292" s="119"/>
      <c r="B292" s="102"/>
      <c r="C292" s="71"/>
      <c r="D292" s="71"/>
      <c r="E292" s="71"/>
      <c r="F292" s="71"/>
      <c r="G292" s="71"/>
      <c r="H292" s="71"/>
      <c r="I292" s="71"/>
      <c r="J292" s="71"/>
      <c r="K292" s="71"/>
      <c r="L292" s="71"/>
    </row>
    <row r="293" spans="1:12">
      <c r="A293" s="119"/>
      <c r="B293" s="102"/>
      <c r="C293" s="71"/>
      <c r="D293" s="71"/>
      <c r="E293" s="71"/>
      <c r="F293" s="71"/>
      <c r="G293" s="71"/>
      <c r="H293" s="71"/>
      <c r="I293" s="71"/>
      <c r="J293" s="71"/>
      <c r="K293" s="71"/>
      <c r="L293" s="71"/>
    </row>
    <row r="294" spans="1:12">
      <c r="A294" s="119"/>
      <c r="B294" s="102"/>
      <c r="C294" s="71"/>
      <c r="D294" s="71"/>
      <c r="E294" s="71"/>
      <c r="F294" s="71"/>
      <c r="G294" s="71"/>
      <c r="H294" s="71"/>
      <c r="I294" s="71"/>
      <c r="J294" s="71"/>
      <c r="K294" s="71"/>
      <c r="L294" s="71"/>
    </row>
    <row r="295" spans="1:12">
      <c r="A295" s="119"/>
      <c r="B295" s="102"/>
      <c r="C295" s="71"/>
      <c r="D295" s="71"/>
      <c r="E295" s="71"/>
      <c r="F295" s="71"/>
      <c r="G295" s="71"/>
      <c r="H295" s="71"/>
      <c r="I295" s="71"/>
      <c r="J295" s="71"/>
      <c r="K295" s="71"/>
      <c r="L295" s="71"/>
    </row>
    <row r="296" spans="1:12">
      <c r="A296" s="119"/>
      <c r="B296" s="102"/>
      <c r="C296" s="71"/>
      <c r="D296" s="71"/>
      <c r="E296" s="71"/>
      <c r="F296" s="71"/>
      <c r="G296" s="71"/>
      <c r="H296" s="71"/>
      <c r="I296" s="71"/>
      <c r="J296" s="71"/>
      <c r="K296" s="71"/>
      <c r="L296" s="71"/>
    </row>
    <row r="297" spans="1:12">
      <c r="A297" s="119"/>
      <c r="B297" s="102"/>
      <c r="C297" s="71"/>
      <c r="D297" s="71"/>
      <c r="E297" s="71"/>
      <c r="F297" s="71"/>
      <c r="G297" s="71"/>
      <c r="H297" s="71"/>
      <c r="I297" s="71"/>
      <c r="J297" s="71"/>
      <c r="K297" s="71"/>
      <c r="L297" s="71"/>
    </row>
    <row r="298" spans="1:12">
      <c r="A298" s="119"/>
      <c r="B298" s="102"/>
      <c r="C298" s="71"/>
      <c r="D298" s="71"/>
      <c r="E298" s="71"/>
      <c r="F298" s="71"/>
      <c r="G298" s="71"/>
      <c r="H298" s="71"/>
      <c r="I298" s="71"/>
      <c r="J298" s="71"/>
      <c r="K298" s="71"/>
      <c r="L298" s="71"/>
    </row>
    <row r="299" spans="1:12">
      <c r="A299" s="119"/>
      <c r="B299" s="102"/>
      <c r="C299" s="71"/>
      <c r="D299" s="71"/>
      <c r="E299" s="71"/>
      <c r="F299" s="71"/>
      <c r="G299" s="71"/>
      <c r="H299" s="71"/>
      <c r="I299" s="71"/>
      <c r="J299" s="71"/>
      <c r="K299" s="71"/>
      <c r="L299" s="71"/>
    </row>
    <row r="300" spans="1:12">
      <c r="A300" s="119"/>
      <c r="B300" s="102"/>
      <c r="C300" s="71"/>
      <c r="D300" s="71"/>
      <c r="E300" s="71"/>
      <c r="F300" s="71"/>
      <c r="G300" s="71"/>
      <c r="H300" s="71"/>
      <c r="I300" s="71"/>
      <c r="J300" s="71"/>
      <c r="K300" s="71"/>
      <c r="L300" s="71"/>
    </row>
    <row r="301" spans="1:12">
      <c r="A301" s="119"/>
      <c r="B301" s="102"/>
      <c r="C301" s="71"/>
      <c r="D301" s="71"/>
      <c r="E301" s="71"/>
      <c r="F301" s="71"/>
      <c r="G301" s="71"/>
      <c r="H301" s="71"/>
      <c r="I301" s="71"/>
      <c r="J301" s="71"/>
      <c r="K301" s="71"/>
      <c r="L301" s="71"/>
    </row>
    <row r="302" spans="1:12">
      <c r="A302" s="119"/>
      <c r="B302" s="102"/>
      <c r="C302" s="71"/>
      <c r="D302" s="71"/>
      <c r="E302" s="71"/>
      <c r="F302" s="71"/>
      <c r="G302" s="71"/>
      <c r="H302" s="71"/>
      <c r="I302" s="71"/>
      <c r="J302" s="71"/>
      <c r="K302" s="71"/>
      <c r="L302" s="71"/>
    </row>
    <row r="303" spans="1:12">
      <c r="A303" s="119"/>
      <c r="B303" s="102"/>
      <c r="C303" s="71"/>
      <c r="D303" s="71"/>
      <c r="E303" s="71"/>
      <c r="F303" s="71"/>
      <c r="G303" s="71"/>
      <c r="H303" s="71"/>
      <c r="I303" s="71"/>
      <c r="J303" s="71"/>
      <c r="K303" s="71"/>
      <c r="L303" s="71"/>
    </row>
    <row r="304" spans="1:12">
      <c r="A304" s="119"/>
      <c r="B304" s="102"/>
      <c r="C304" s="71"/>
      <c r="D304" s="71"/>
      <c r="E304" s="71"/>
      <c r="F304" s="71"/>
      <c r="G304" s="71"/>
      <c r="H304" s="71"/>
      <c r="I304" s="71"/>
      <c r="J304" s="71"/>
      <c r="K304" s="71"/>
      <c r="L304" s="71"/>
    </row>
    <row r="305" spans="1:12">
      <c r="A305" s="119"/>
      <c r="B305" s="102"/>
      <c r="C305" s="71"/>
      <c r="D305" s="71"/>
      <c r="E305" s="71"/>
      <c r="F305" s="71"/>
      <c r="G305" s="71"/>
      <c r="H305" s="71"/>
      <c r="I305" s="71"/>
      <c r="J305" s="71"/>
      <c r="K305" s="71"/>
      <c r="L305" s="71"/>
    </row>
    <row r="306" spans="1:12">
      <c r="A306" s="119"/>
      <c r="B306" s="102"/>
      <c r="C306" s="71"/>
      <c r="D306" s="71"/>
      <c r="E306" s="71"/>
      <c r="F306" s="71"/>
      <c r="G306" s="71"/>
      <c r="H306" s="71"/>
      <c r="I306" s="71"/>
      <c r="J306" s="71"/>
      <c r="K306" s="71"/>
      <c r="L306" s="71"/>
    </row>
    <row r="307" spans="1:12">
      <c r="A307" s="119"/>
      <c r="B307" s="102"/>
      <c r="C307" s="71"/>
      <c r="D307" s="71"/>
      <c r="E307" s="71"/>
      <c r="F307" s="71"/>
      <c r="G307" s="71"/>
      <c r="H307" s="71"/>
      <c r="I307" s="71"/>
      <c r="J307" s="71"/>
      <c r="K307" s="71"/>
      <c r="L307" s="71"/>
    </row>
    <row r="308" spans="1:12">
      <c r="A308" s="119"/>
      <c r="B308" s="102"/>
      <c r="C308" s="71"/>
      <c r="D308" s="71"/>
      <c r="E308" s="71"/>
      <c r="F308" s="71"/>
      <c r="G308" s="71"/>
      <c r="H308" s="71"/>
      <c r="I308" s="71"/>
      <c r="J308" s="71"/>
      <c r="K308" s="71"/>
      <c r="L308" s="71"/>
    </row>
    <row r="309" spans="1:12">
      <c r="A309" s="119"/>
      <c r="B309" s="102"/>
      <c r="C309" s="71"/>
      <c r="D309" s="71"/>
      <c r="E309" s="71"/>
      <c r="F309" s="71"/>
      <c r="G309" s="71"/>
      <c r="H309" s="71"/>
      <c r="I309" s="71"/>
      <c r="J309" s="71"/>
      <c r="K309" s="71"/>
      <c r="L309" s="71"/>
    </row>
    <row r="310" spans="1:12">
      <c r="A310" s="119"/>
      <c r="B310" s="102"/>
      <c r="C310" s="71"/>
      <c r="D310" s="71"/>
      <c r="E310" s="71"/>
      <c r="F310" s="71"/>
      <c r="G310" s="71"/>
      <c r="H310" s="71"/>
      <c r="I310" s="71"/>
      <c r="J310" s="71"/>
      <c r="K310" s="71"/>
      <c r="L310" s="71"/>
    </row>
    <row r="311" spans="1:12">
      <c r="A311" s="119"/>
      <c r="B311" s="102"/>
      <c r="C311" s="71"/>
      <c r="D311" s="71"/>
      <c r="E311" s="71"/>
      <c r="F311" s="71"/>
      <c r="G311" s="71"/>
      <c r="H311" s="71"/>
      <c r="I311" s="71"/>
      <c r="J311" s="71"/>
      <c r="K311" s="71"/>
      <c r="L311" s="71"/>
    </row>
    <row r="312" spans="1:12">
      <c r="A312" s="119"/>
      <c r="B312" s="102"/>
      <c r="C312" s="71"/>
      <c r="D312" s="71"/>
      <c r="E312" s="71"/>
      <c r="F312" s="71"/>
      <c r="G312" s="71"/>
      <c r="H312" s="71"/>
      <c r="I312" s="71"/>
      <c r="J312" s="71"/>
      <c r="K312" s="71"/>
      <c r="L312" s="71"/>
    </row>
    <row r="313" spans="1:12">
      <c r="A313" s="119"/>
      <c r="B313" s="102"/>
      <c r="C313" s="71"/>
      <c r="D313" s="71"/>
      <c r="E313" s="71"/>
      <c r="F313" s="71"/>
      <c r="G313" s="71"/>
      <c r="H313" s="71"/>
      <c r="I313" s="71"/>
      <c r="J313" s="71"/>
      <c r="K313" s="71"/>
      <c r="L313" s="71"/>
    </row>
    <row r="314" spans="1:12">
      <c r="A314" s="119"/>
      <c r="B314" s="102"/>
      <c r="C314" s="71"/>
      <c r="D314" s="71"/>
      <c r="E314" s="71"/>
      <c r="F314" s="71"/>
      <c r="G314" s="71"/>
      <c r="H314" s="71"/>
      <c r="I314" s="71"/>
      <c r="J314" s="71"/>
      <c r="K314" s="71"/>
      <c r="L314" s="71"/>
    </row>
    <row r="315" spans="1:12">
      <c r="A315" s="119"/>
      <c r="B315" s="102"/>
      <c r="C315" s="71"/>
      <c r="D315" s="71"/>
      <c r="E315" s="71"/>
      <c r="F315" s="71"/>
      <c r="G315" s="71"/>
      <c r="H315" s="71"/>
      <c r="I315" s="71"/>
      <c r="J315" s="71"/>
      <c r="K315" s="71"/>
      <c r="L315" s="71"/>
    </row>
    <row r="316" spans="1:12">
      <c r="A316" s="119"/>
      <c r="B316" s="102"/>
      <c r="C316" s="71"/>
      <c r="D316" s="71"/>
      <c r="E316" s="71"/>
      <c r="F316" s="71"/>
      <c r="G316" s="71"/>
      <c r="H316" s="71"/>
      <c r="I316" s="71"/>
      <c r="J316" s="71"/>
      <c r="K316" s="71"/>
      <c r="L316" s="71"/>
    </row>
    <row r="317" spans="1:12">
      <c r="A317" s="119"/>
      <c r="B317" s="102"/>
      <c r="C317" s="71"/>
      <c r="D317" s="71"/>
      <c r="E317" s="71"/>
      <c r="F317" s="71"/>
      <c r="G317" s="71"/>
      <c r="H317" s="71"/>
      <c r="I317" s="71"/>
      <c r="J317" s="71"/>
      <c r="K317" s="71"/>
      <c r="L317" s="71"/>
    </row>
    <row r="318" spans="1:12">
      <c r="A318" s="119"/>
      <c r="B318" s="102"/>
      <c r="C318" s="71"/>
      <c r="D318" s="71"/>
      <c r="E318" s="71"/>
      <c r="F318" s="71"/>
      <c r="G318" s="71"/>
      <c r="H318" s="71"/>
      <c r="I318" s="71"/>
      <c r="J318" s="71"/>
      <c r="K318" s="71"/>
      <c r="L318" s="71"/>
    </row>
    <row r="319" spans="1:12">
      <c r="A319" s="119"/>
      <c r="B319" s="102"/>
      <c r="C319" s="71"/>
      <c r="D319" s="71"/>
      <c r="E319" s="71"/>
      <c r="F319" s="71"/>
      <c r="G319" s="71"/>
      <c r="H319" s="71"/>
      <c r="I319" s="71"/>
      <c r="J319" s="71"/>
      <c r="K319" s="71"/>
      <c r="L319" s="71"/>
    </row>
    <row r="320" spans="1:12">
      <c r="A320" s="119"/>
      <c r="B320" s="102"/>
      <c r="C320" s="71"/>
      <c r="D320" s="71"/>
      <c r="E320" s="71"/>
      <c r="F320" s="71"/>
      <c r="G320" s="71"/>
      <c r="H320" s="71"/>
      <c r="I320" s="71"/>
      <c r="J320" s="71"/>
      <c r="K320" s="71"/>
      <c r="L320" s="71"/>
    </row>
    <row r="321" spans="1:12">
      <c r="A321" s="119"/>
      <c r="B321" s="102"/>
      <c r="C321" s="71"/>
      <c r="D321" s="71"/>
      <c r="E321" s="71"/>
      <c r="F321" s="71"/>
      <c r="G321" s="71"/>
      <c r="H321" s="71"/>
      <c r="I321" s="71"/>
      <c r="J321" s="71"/>
      <c r="K321" s="71"/>
      <c r="L321" s="71"/>
    </row>
    <row r="322" spans="1:12">
      <c r="A322" s="119"/>
      <c r="B322" s="102"/>
      <c r="C322" s="71"/>
      <c r="D322" s="71"/>
      <c r="E322" s="71"/>
      <c r="F322" s="71"/>
      <c r="G322" s="71"/>
      <c r="H322" s="71"/>
      <c r="I322" s="71"/>
      <c r="J322" s="71"/>
      <c r="K322" s="71"/>
      <c r="L322" s="71"/>
    </row>
    <row r="323" spans="1:12">
      <c r="A323" s="119"/>
      <c r="B323" s="102"/>
      <c r="C323" s="71"/>
      <c r="D323" s="71"/>
      <c r="E323" s="71"/>
      <c r="F323" s="71"/>
      <c r="G323" s="71"/>
      <c r="H323" s="71"/>
      <c r="I323" s="71"/>
      <c r="J323" s="71"/>
      <c r="K323" s="71"/>
      <c r="L323" s="71"/>
    </row>
    <row r="324" spans="1:12">
      <c r="A324" s="119"/>
      <c r="B324" s="102"/>
      <c r="C324" s="71"/>
      <c r="D324" s="71"/>
      <c r="E324" s="71"/>
      <c r="F324" s="71"/>
      <c r="G324" s="71"/>
      <c r="H324" s="71"/>
      <c r="I324" s="71"/>
      <c r="J324" s="71"/>
      <c r="K324" s="71"/>
      <c r="L324" s="71"/>
    </row>
    <row r="325" spans="1:12">
      <c r="A325" s="119"/>
      <c r="B325" s="102"/>
      <c r="C325" s="71"/>
      <c r="D325" s="71"/>
      <c r="E325" s="71"/>
      <c r="F325" s="71"/>
      <c r="G325" s="71"/>
      <c r="H325" s="71"/>
      <c r="I325" s="71"/>
      <c r="J325" s="71"/>
      <c r="K325" s="71"/>
      <c r="L325" s="71"/>
    </row>
    <row r="326" spans="1:12">
      <c r="A326" s="119"/>
      <c r="B326" s="102"/>
      <c r="C326" s="71"/>
      <c r="D326" s="71"/>
      <c r="E326" s="71"/>
      <c r="F326" s="71"/>
      <c r="G326" s="71"/>
      <c r="H326" s="71"/>
      <c r="I326" s="71"/>
      <c r="J326" s="71"/>
      <c r="K326" s="71"/>
      <c r="L326" s="71"/>
    </row>
    <row r="327" spans="1:12">
      <c r="A327" s="119"/>
      <c r="B327" s="102"/>
      <c r="C327" s="71"/>
      <c r="D327" s="71"/>
      <c r="E327" s="71"/>
      <c r="F327" s="71"/>
      <c r="G327" s="71"/>
      <c r="H327" s="71"/>
      <c r="I327" s="71"/>
      <c r="J327" s="71"/>
      <c r="K327" s="71"/>
      <c r="L327" s="71"/>
    </row>
    <row r="328" spans="1:12">
      <c r="A328" s="119"/>
      <c r="B328" s="102"/>
      <c r="C328" s="71"/>
      <c r="D328" s="71"/>
      <c r="E328" s="71"/>
      <c r="F328" s="71"/>
      <c r="G328" s="71"/>
      <c r="H328" s="71"/>
      <c r="I328" s="71"/>
      <c r="J328" s="71"/>
      <c r="K328" s="71"/>
      <c r="L328" s="71"/>
    </row>
    <row r="329" spans="1:12">
      <c r="A329" s="119"/>
      <c r="B329" s="102"/>
      <c r="C329" s="71"/>
      <c r="D329" s="71"/>
      <c r="E329" s="71"/>
      <c r="F329" s="71"/>
      <c r="G329" s="71"/>
      <c r="H329" s="71"/>
      <c r="I329" s="71"/>
      <c r="J329" s="71"/>
      <c r="K329" s="71"/>
      <c r="L329" s="71"/>
    </row>
    <row r="330" spans="1:12">
      <c r="A330" s="119"/>
      <c r="B330" s="102"/>
      <c r="C330" s="71"/>
      <c r="D330" s="71"/>
      <c r="E330" s="71"/>
      <c r="F330" s="71"/>
      <c r="G330" s="71"/>
      <c r="H330" s="71"/>
      <c r="I330" s="71"/>
      <c r="J330" s="71"/>
      <c r="K330" s="71"/>
      <c r="L330" s="71"/>
    </row>
    <row r="331" spans="1:12">
      <c r="A331" s="119"/>
      <c r="B331" s="102"/>
      <c r="C331" s="71"/>
      <c r="D331" s="71"/>
      <c r="E331" s="71"/>
      <c r="F331" s="71"/>
      <c r="G331" s="71"/>
      <c r="H331" s="71"/>
      <c r="I331" s="71"/>
      <c r="J331" s="71"/>
      <c r="K331" s="71"/>
      <c r="L331" s="71"/>
    </row>
    <row r="332" spans="1:12">
      <c r="A332" s="119"/>
      <c r="B332" s="102"/>
      <c r="C332" s="71"/>
      <c r="D332" s="71"/>
      <c r="E332" s="71"/>
      <c r="F332" s="71"/>
      <c r="G332" s="71"/>
      <c r="H332" s="71"/>
      <c r="I332" s="71"/>
      <c r="J332" s="71"/>
      <c r="K332" s="71"/>
      <c r="L332" s="71"/>
    </row>
    <row r="333" spans="1:12">
      <c r="A333" s="119"/>
      <c r="B333" s="102"/>
      <c r="C333" s="71"/>
      <c r="D333" s="71"/>
      <c r="E333" s="71"/>
      <c r="F333" s="71"/>
      <c r="G333" s="71"/>
      <c r="H333" s="71"/>
      <c r="I333" s="71"/>
      <c r="J333" s="71"/>
      <c r="K333" s="71"/>
      <c r="L333" s="71"/>
    </row>
    <row r="334" spans="1:12">
      <c r="A334" s="119"/>
      <c r="B334" s="102"/>
      <c r="C334" s="71"/>
      <c r="D334" s="71"/>
      <c r="E334" s="71"/>
      <c r="F334" s="71"/>
      <c r="G334" s="71"/>
      <c r="H334" s="71"/>
      <c r="I334" s="71"/>
      <c r="J334" s="71"/>
      <c r="K334" s="71"/>
      <c r="L334" s="71"/>
    </row>
    <row r="335" spans="1:12">
      <c r="A335" s="119"/>
      <c r="B335" s="102"/>
      <c r="C335" s="71"/>
      <c r="D335" s="71"/>
      <c r="E335" s="71"/>
      <c r="F335" s="71"/>
      <c r="G335" s="71"/>
      <c r="H335" s="71"/>
      <c r="I335" s="71"/>
      <c r="J335" s="71"/>
      <c r="K335" s="71"/>
      <c r="L335" s="71"/>
    </row>
    <row r="336" spans="1:12">
      <c r="A336" s="119"/>
      <c r="B336" s="102"/>
      <c r="C336" s="71"/>
      <c r="D336" s="71"/>
      <c r="E336" s="71"/>
      <c r="F336" s="71"/>
      <c r="G336" s="71"/>
      <c r="H336" s="71"/>
      <c r="I336" s="71"/>
      <c r="J336" s="71"/>
      <c r="K336" s="71"/>
      <c r="L336" s="71"/>
    </row>
    <row r="337" spans="1:12">
      <c r="A337" s="119"/>
      <c r="B337" s="102"/>
      <c r="C337" s="71"/>
      <c r="D337" s="71"/>
      <c r="E337" s="71"/>
      <c r="F337" s="71"/>
      <c r="G337" s="71"/>
      <c r="H337" s="71"/>
      <c r="I337" s="71"/>
      <c r="J337" s="71"/>
      <c r="K337" s="71"/>
      <c r="L337" s="71"/>
    </row>
    <row r="338" spans="1:12">
      <c r="A338" s="119"/>
      <c r="B338" s="102"/>
      <c r="C338" s="71"/>
      <c r="D338" s="71"/>
      <c r="E338" s="71"/>
      <c r="F338" s="71"/>
      <c r="G338" s="71"/>
      <c r="H338" s="71"/>
      <c r="I338" s="71"/>
      <c r="J338" s="71"/>
      <c r="K338" s="71"/>
      <c r="L338" s="71"/>
    </row>
    <row r="339" spans="1:12">
      <c r="A339" s="119"/>
      <c r="B339" s="102"/>
      <c r="C339" s="71"/>
      <c r="D339" s="71"/>
      <c r="E339" s="71"/>
      <c r="F339" s="71"/>
      <c r="G339" s="71"/>
      <c r="H339" s="71"/>
      <c r="I339" s="71"/>
      <c r="J339" s="71"/>
      <c r="K339" s="71"/>
      <c r="L339" s="71"/>
    </row>
    <row r="340" spans="1:12">
      <c r="A340" s="119"/>
      <c r="B340" s="102"/>
      <c r="C340" s="71"/>
      <c r="D340" s="71"/>
      <c r="E340" s="71"/>
      <c r="F340" s="71"/>
      <c r="G340" s="71"/>
      <c r="H340" s="71"/>
      <c r="I340" s="71"/>
      <c r="J340" s="71"/>
      <c r="K340" s="71"/>
      <c r="L340" s="71"/>
    </row>
    <row r="341" spans="1:12">
      <c r="A341" s="119"/>
      <c r="B341" s="102"/>
      <c r="C341" s="71"/>
      <c r="D341" s="71"/>
      <c r="E341" s="71"/>
      <c r="F341" s="71"/>
      <c r="G341" s="71"/>
      <c r="H341" s="71"/>
      <c r="I341" s="71"/>
      <c r="J341" s="71"/>
      <c r="K341" s="71"/>
      <c r="L341" s="71"/>
    </row>
    <row r="342" spans="1:12">
      <c r="A342" s="119"/>
      <c r="B342" s="102"/>
      <c r="C342" s="71"/>
      <c r="D342" s="71"/>
      <c r="E342" s="71"/>
      <c r="F342" s="71"/>
      <c r="G342" s="71"/>
      <c r="H342" s="71"/>
      <c r="I342" s="71"/>
      <c r="J342" s="71"/>
      <c r="K342" s="71"/>
      <c r="L342" s="71"/>
    </row>
    <row r="343" spans="1:12">
      <c r="A343" s="119"/>
      <c r="B343" s="102"/>
      <c r="C343" s="71"/>
      <c r="D343" s="71"/>
      <c r="E343" s="71"/>
      <c r="F343" s="71"/>
      <c r="G343" s="71"/>
      <c r="H343" s="71"/>
      <c r="I343" s="71"/>
      <c r="J343" s="71"/>
      <c r="K343" s="71"/>
      <c r="L343" s="71"/>
    </row>
    <row r="344" spans="1:12">
      <c r="A344" s="119"/>
      <c r="B344" s="102"/>
      <c r="C344" s="71"/>
      <c r="D344" s="71"/>
      <c r="E344" s="71"/>
      <c r="F344" s="71"/>
      <c r="G344" s="71"/>
      <c r="H344" s="71"/>
      <c r="I344" s="71"/>
      <c r="J344" s="71"/>
      <c r="K344" s="71"/>
      <c r="L344" s="71"/>
    </row>
    <row r="345" spans="1:12">
      <c r="A345" s="119"/>
      <c r="B345" s="102"/>
      <c r="C345" s="71"/>
      <c r="D345" s="71"/>
      <c r="E345" s="71"/>
      <c r="F345" s="71"/>
      <c r="G345" s="71"/>
      <c r="H345" s="71"/>
      <c r="I345" s="71"/>
      <c r="J345" s="71"/>
      <c r="K345" s="71"/>
      <c r="L345" s="71"/>
    </row>
    <row r="346" spans="1:12">
      <c r="A346" s="119"/>
      <c r="B346" s="102"/>
      <c r="C346" s="71"/>
      <c r="D346" s="71"/>
      <c r="E346" s="71"/>
      <c r="F346" s="71"/>
      <c r="G346" s="71"/>
      <c r="H346" s="71"/>
      <c r="I346" s="71"/>
      <c r="J346" s="71"/>
      <c r="K346" s="71"/>
      <c r="L346" s="71"/>
    </row>
    <row r="347" spans="1:12">
      <c r="A347" s="119"/>
      <c r="B347" s="102"/>
      <c r="C347" s="71"/>
      <c r="D347" s="71"/>
      <c r="E347" s="71"/>
      <c r="F347" s="71"/>
      <c r="G347" s="71"/>
      <c r="H347" s="71"/>
      <c r="I347" s="71"/>
      <c r="J347" s="71"/>
      <c r="K347" s="71"/>
      <c r="L347" s="71"/>
    </row>
    <row r="348" spans="1:12">
      <c r="A348" s="119"/>
      <c r="B348" s="102"/>
      <c r="C348" s="71"/>
      <c r="D348" s="71"/>
      <c r="E348" s="71"/>
      <c r="F348" s="71"/>
      <c r="G348" s="71"/>
      <c r="H348" s="71"/>
      <c r="I348" s="71"/>
      <c r="J348" s="71"/>
      <c r="K348" s="71"/>
      <c r="L348" s="71"/>
    </row>
    <row r="349" spans="1:12">
      <c r="A349" s="119"/>
      <c r="B349" s="102"/>
      <c r="C349" s="71"/>
      <c r="D349" s="71"/>
      <c r="E349" s="71"/>
      <c r="F349" s="71"/>
      <c r="G349" s="71"/>
      <c r="H349" s="71"/>
      <c r="I349" s="71"/>
      <c r="J349" s="71"/>
      <c r="K349" s="71"/>
      <c r="L349" s="71"/>
    </row>
    <row r="350" spans="1:12">
      <c r="A350" s="119"/>
      <c r="B350" s="102"/>
      <c r="C350" s="71"/>
      <c r="D350" s="71"/>
      <c r="E350" s="71"/>
      <c r="F350" s="71"/>
      <c r="G350" s="71"/>
      <c r="H350" s="71"/>
      <c r="I350" s="71"/>
      <c r="J350" s="71"/>
      <c r="K350" s="71"/>
      <c r="L350" s="71"/>
    </row>
    <row r="351" spans="1:12">
      <c r="A351" s="119"/>
      <c r="B351" s="102"/>
      <c r="C351" s="71"/>
      <c r="D351" s="71"/>
      <c r="E351" s="71"/>
      <c r="F351" s="71"/>
      <c r="G351" s="71"/>
      <c r="H351" s="71"/>
      <c r="I351" s="71"/>
      <c r="J351" s="71"/>
      <c r="K351" s="71"/>
      <c r="L351" s="71"/>
    </row>
    <row r="352" spans="1:12">
      <c r="A352" s="119"/>
      <c r="B352" s="102"/>
      <c r="C352" s="71"/>
      <c r="D352" s="71"/>
      <c r="E352" s="71"/>
      <c r="F352" s="71"/>
      <c r="G352" s="71"/>
      <c r="H352" s="71"/>
      <c r="I352" s="71"/>
      <c r="J352" s="71"/>
      <c r="K352" s="71"/>
      <c r="L352" s="71"/>
    </row>
    <row r="353" spans="1:12">
      <c r="A353" s="119"/>
      <c r="B353" s="102"/>
      <c r="C353" s="71"/>
      <c r="D353" s="71"/>
      <c r="E353" s="71"/>
      <c r="F353" s="71"/>
      <c r="G353" s="71"/>
      <c r="H353" s="71"/>
      <c r="I353" s="71"/>
      <c r="J353" s="71"/>
      <c r="K353" s="71"/>
      <c r="L353" s="71"/>
    </row>
    <row r="354" spans="1:12">
      <c r="A354" s="119"/>
      <c r="B354" s="102"/>
      <c r="C354" s="71"/>
      <c r="D354" s="71"/>
      <c r="E354" s="71"/>
      <c r="F354" s="71"/>
      <c r="G354" s="71"/>
      <c r="H354" s="71"/>
      <c r="I354" s="71"/>
      <c r="J354" s="71"/>
      <c r="K354" s="71"/>
      <c r="L354" s="71"/>
    </row>
    <row r="355" spans="1:12">
      <c r="A355" s="119"/>
      <c r="B355" s="102"/>
      <c r="C355" s="71"/>
      <c r="D355" s="71"/>
      <c r="E355" s="71"/>
      <c r="F355" s="71"/>
      <c r="G355" s="71"/>
      <c r="H355" s="71"/>
      <c r="I355" s="71"/>
      <c r="J355" s="71"/>
      <c r="K355" s="71"/>
      <c r="L355" s="71"/>
    </row>
    <row r="356" spans="1:12">
      <c r="A356" s="119"/>
      <c r="B356" s="102"/>
      <c r="C356" s="71"/>
      <c r="D356" s="71"/>
      <c r="E356" s="71"/>
      <c r="F356" s="71"/>
      <c r="G356" s="71"/>
      <c r="H356" s="71"/>
      <c r="I356" s="71"/>
      <c r="J356" s="71"/>
      <c r="K356" s="71"/>
      <c r="L356" s="71"/>
    </row>
  </sheetData>
  <sheetProtection password="EBD4" sheet="1" objects="1" scenarios="1"/>
  <mergeCells count="1">
    <mergeCell ref="A1:L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27 C42 C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2019-09-20T10:43:16Z</cp:lastPrinted>
  <dcterms:created xsi:type="dcterms:W3CDTF">2013-09-11T11:00:21Z</dcterms:created>
  <dcterms:modified xsi:type="dcterms:W3CDTF">2019-09-25T07:53:09Z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