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Ivana Rabljanina\Desktop\My Documents\PGŽ\FINANCIJSKI PLANOVI\FP 2023 _ 2025\"/>
    </mc:Choice>
  </mc:AlternateContent>
  <bookViews>
    <workbookView xWindow="0" yWindow="0" windowWidth="28800" windowHeight="12330"/>
  </bookViews>
  <sheets>
    <sheet name="Sažetak KN" sheetId="7" r:id="rId1"/>
    <sheet name="Sažetak E" sheetId="5" r:id="rId2"/>
    <sheet name="Račun prihoda i rashoda" sheetId="8" r:id="rId3"/>
    <sheet name="Rashodi prema funkcijskoj kl" sheetId="2" r:id="rId4"/>
    <sheet name="Račun financiranja" sheetId="6" r:id="rId5"/>
    <sheet name="Posebni dio" sheetId="9" r:id="rId6"/>
  </sheets>
  <calcPr calcId="162913"/>
</workbook>
</file>

<file path=xl/calcChain.xml><?xml version="1.0" encoding="utf-8"?>
<calcChain xmlns="http://schemas.openxmlformats.org/spreadsheetml/2006/main">
  <c r="C6" i="9" l="1"/>
  <c r="C7" i="9"/>
  <c r="C8" i="9"/>
  <c r="C9" i="9"/>
  <c r="C13" i="9"/>
  <c r="C14" i="9"/>
  <c r="B14" i="9" l="1"/>
  <c r="B13" i="9"/>
  <c r="H27" i="7" l="1"/>
  <c r="J13" i="7"/>
  <c r="J12" i="7"/>
  <c r="J9" i="7"/>
  <c r="I13" i="7"/>
  <c r="I12" i="7"/>
  <c r="I9" i="7"/>
  <c r="H13" i="7"/>
  <c r="H12" i="7"/>
  <c r="H9" i="7"/>
  <c r="G13" i="7"/>
  <c r="F13" i="7"/>
  <c r="F12" i="7"/>
  <c r="F9" i="7"/>
  <c r="F14" i="5"/>
  <c r="J11" i="7"/>
  <c r="I11" i="7"/>
  <c r="H11" i="7"/>
  <c r="G11" i="7"/>
  <c r="F11" i="7"/>
  <c r="J8" i="7"/>
  <c r="I8" i="7"/>
  <c r="H8" i="7"/>
  <c r="G8" i="7"/>
  <c r="F8" i="7"/>
  <c r="H14" i="5"/>
  <c r="I14" i="5"/>
  <c r="J14" i="5"/>
  <c r="G11" i="5"/>
  <c r="H11" i="5"/>
  <c r="I11" i="5"/>
  <c r="J11" i="5"/>
  <c r="F11" i="5"/>
  <c r="G8" i="5"/>
  <c r="H8" i="5"/>
  <c r="I8" i="5"/>
  <c r="J8" i="5"/>
  <c r="F8" i="5"/>
  <c r="G14" i="5" l="1"/>
  <c r="J14" i="7"/>
  <c r="I14" i="7"/>
  <c r="H14" i="7"/>
  <c r="G14" i="7"/>
  <c r="F14" i="7"/>
</calcChain>
</file>

<file path=xl/sharedStrings.xml><?xml version="1.0" encoding="utf-8"?>
<sst xmlns="http://schemas.openxmlformats.org/spreadsheetml/2006/main" count="303" uniqueCount="117">
  <si>
    <t>Oznaka</t>
  </si>
  <si>
    <t>Ostvarenje 2021.</t>
  </si>
  <si>
    <t>Plan 2022.</t>
  </si>
  <si>
    <t>Indeks</t>
  </si>
  <si>
    <t>Plan 2023.</t>
  </si>
  <si>
    <t>2023 / 2022</t>
  </si>
  <si>
    <t>Projekcija 2024.</t>
  </si>
  <si>
    <t>2024 / 2023</t>
  </si>
  <si>
    <t>Projekcija 2025.</t>
  </si>
  <si>
    <t>2025 / 2024</t>
  </si>
  <si>
    <t>A. RAČUN PRIHODA I RASHODA</t>
  </si>
  <si>
    <t>6 Prihodi poslovanja</t>
  </si>
  <si>
    <t>63 Pomoći iz inozemstva i od subjekata unutar općeg proračuna</t>
  </si>
  <si>
    <t>Izvor: 52 Pomoći - proračunski korisnici</t>
  </si>
  <si>
    <t>64 Prihodi od imovine</t>
  </si>
  <si>
    <t>Izvor: 32 Vlastiti prihodi - proračunski korisnici</t>
  </si>
  <si>
    <t>65 Prihodi od upravnih i administrativnih pristojbi, pristojbi po posebnim propisima i naknada</t>
  </si>
  <si>
    <t>Izvor: 43 Prihodi za posebne namjene - proračunski korisnici</t>
  </si>
  <si>
    <t>66 Prihodi od prodaje proizvoda i robe te pruženih usluga i prihodi od donacija te povrati po protestiranim jamstvima</t>
  </si>
  <si>
    <t>Izvor: 62 Donacije - proračunski korisnici</t>
  </si>
  <si>
    <t>67 Prihodi iz nadležnog proračuna i od HZZO-a temeljem ugovornih obveza</t>
  </si>
  <si>
    <t>Izvor: 11 Opći prihodi i primici</t>
  </si>
  <si>
    <t>Izvor: 44 Prihodi za decentralizirane funkcije</t>
  </si>
  <si>
    <t>Izvor: 51 Pomoći</t>
  </si>
  <si>
    <t>SVEUKUPNO PRIHODI</t>
  </si>
  <si>
    <t>3 Rashodi poslovanja</t>
  </si>
  <si>
    <t>31 Rashodi za zaposlene</t>
  </si>
  <si>
    <t>32 Materijalni rashodi</t>
  </si>
  <si>
    <t>Izvor: 58 Prenesena sredstva - pomoći</t>
  </si>
  <si>
    <t>34 Financijski rashodi</t>
  </si>
  <si>
    <t>37 Naknade građanima i kućanstvima na temelju osiguranja i druge naknade</t>
  </si>
  <si>
    <t>4 Rashodi za nabavu nefinancijske imovine</t>
  </si>
  <si>
    <t>42 Rashodi za nabavu proizvedene dugotrajne imovine</t>
  </si>
  <si>
    <t>SVEUKUPNO RASHODI</t>
  </si>
  <si>
    <t>Funk. klas: 0912 Osnovno obrazovanje</t>
  </si>
  <si>
    <t>Funk. klas: 0980 Usluge obrazovanja koje nisu drugdje svrstane</t>
  </si>
  <si>
    <t>SVEUKUPNO RASHODI I IZDACI</t>
  </si>
  <si>
    <t>Program: 5301 Osnovnoškolsko obrazovanje</t>
  </si>
  <si>
    <t>A 530101 Osiguravanje uvjeta rada</t>
  </si>
  <si>
    <t>Izvor: 431 Prihodi za posebne namjene - proračunski korisnici</t>
  </si>
  <si>
    <t>Izvor: 441 Prihodi za decentralizirane funkcije - OŠ</t>
  </si>
  <si>
    <t>Izvor: 521 Pomoći - proračunski korisnici</t>
  </si>
  <si>
    <t>Izvor: 621 Donacije - proračunski korisnici</t>
  </si>
  <si>
    <t>K 530103 Opremanje ustanova školstva</t>
  </si>
  <si>
    <t>Izvor: 383 Prenesena sredstva - vlastiti prihodi proračunskih korisnika</t>
  </si>
  <si>
    <t>Izvor: 582 Prenesena sredstva - pomoći - proračunski korisnici</t>
  </si>
  <si>
    <t>Izvor: 682 Prenesena sredstva - donacije - proračunski korisnici</t>
  </si>
  <si>
    <t>Izvor: 731 Prihodi od prodaje ili zamjene nefin. imov. i naknade štete s naslova osiguranja - prorač. korisnici</t>
  </si>
  <si>
    <t>A 530106 Nabava udžbenika za učenike OŠ</t>
  </si>
  <si>
    <t>Program: 5302 Unapređenje kvalitete odgojno obrazovnog sustava</t>
  </si>
  <si>
    <t>A 530202 Produženi boravak učenika-putnika</t>
  </si>
  <si>
    <t>A 530209 Sufinanciranje rada pomoćnika u nastavi</t>
  </si>
  <si>
    <t>Izvor: 111 Porezni i ostali prihodi</t>
  </si>
  <si>
    <t>Izvor: 116 Predfinanciranje EU projekata</t>
  </si>
  <si>
    <t>Izvor: 512 Pomoći iz državnog proračuna</t>
  </si>
  <si>
    <t>Izvor: 515 Pomoći za provođenje EU projekata</t>
  </si>
  <si>
    <t>Izvor: 581 Prenesena sredstva - pomoći</t>
  </si>
  <si>
    <t>A 530222 Programi školskog kurikuluma</t>
  </si>
  <si>
    <t>T 530232 EU projekti kod proračunskih korisnika - OŠ</t>
  </si>
  <si>
    <t>Izvor: 585 Prenesena sredstva - pomoći za provođenje EU projekata - proračunski korisnici</t>
  </si>
  <si>
    <t>A 530233 Projekt "Školska shema" - EU</t>
  </si>
  <si>
    <t>K 530237 Rekonstrukcija i dogradnja OŠ Ivana Rabljanina Rab</t>
  </si>
  <si>
    <t>45 Rashodi za dodatna ulaganja na nefinancijskoj imovini</t>
  </si>
  <si>
    <t>Izvor: 511 Pomoći iz proračuna JLP(R)S</t>
  </si>
  <si>
    <t>Program: 5306 Obilježavanje postignuća učenika i nastavnika</t>
  </si>
  <si>
    <t>A 530604 Natjecanja i smotre</t>
  </si>
  <si>
    <t>Program: 5308 Kapitalna ulaganja u odgojno obrazovnu infrastrukturu</t>
  </si>
  <si>
    <t>K 530801 Opremanje ustanova školstva</t>
  </si>
  <si>
    <t>Izvor: 321 Vlastiti prihodi - proračunski korisnici</t>
  </si>
  <si>
    <t>I. OPĆI DIO</t>
  </si>
  <si>
    <t>A) SAŽETAK RAČUNA PRIHODA I RASHODA</t>
  </si>
  <si>
    <t>Izvršenje 2021.**</t>
  </si>
  <si>
    <t>Plan 2022.**</t>
  </si>
  <si>
    <t>Plan za 2023.</t>
  </si>
  <si>
    <t>Projekcija 
za 2024.</t>
  </si>
  <si>
    <t>Projekcija 
za 2025.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</si>
  <si>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</si>
  <si>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</si>
  <si>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</si>
  <si>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</si>
  <si>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</si>
  <si>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</si>
  <si>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</si>
  <si>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</si>
  <si>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Izvršenje 2021.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</si>
  <si>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</si>
  <si>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</si>
  <si>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</si>
  <si>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</si>
  <si>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</si>
  <si>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 IZ PRETHODNE(IH) GODINE KOJI ĆE SE RASPOREDITI</t>
  </si>
  <si>
    <t>MANJAK IZ PRETHODNE(IH) GODINE KOJI ĆE SE  POKRITI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</si>
  <si>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</si>
  <si>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</si>
  <si>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</si>
  <si>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</si>
  <si>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 xml:space="preserve">A. RAČUN PRIHODA I RASHODA </t>
  </si>
  <si>
    <t>FINANCIJSKI PLAN OŠ IVANA RABLJANINA RAB 
ZA 2023. I PROJEKCIJA ZA 2024. I 2025. GODINU</t>
  </si>
  <si>
    <t>RASHODI PREMA FUNKCIJSKOJ KLASIFIKACIJI</t>
  </si>
  <si>
    <t>B. RAČUN FINANCIRANJA</t>
  </si>
  <si>
    <t>Razred</t>
  </si>
  <si>
    <t>Skupina</t>
  </si>
  <si>
    <t>Izvor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</si>
  <si>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</si>
  <si>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</si>
  <si>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</si>
  <si>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</si>
  <si>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</si>
  <si>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</si>
  <si>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Opći prihodi i primici</t>
  </si>
  <si>
    <t>Vlastiti prihodi</t>
  </si>
  <si>
    <t>II. POSEBNI DIO</t>
  </si>
  <si>
    <t>EUR*</t>
  </si>
  <si>
    <t>KN*</t>
  </si>
  <si>
    <t>Ravnateljica:</t>
  </si>
  <si>
    <t>Anamari Šarin, prof.</t>
  </si>
  <si>
    <t>Glava: 3 ŽUPANIJSKE USTANOVE OSNOVNOG ŠKOLSTVA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</si>
</sst>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Verdana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Verdana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8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20" fillId="0" borderId="10" xfId="0" applyFont="1" applyBorder="1" applyAlignment="1">
      <alignment horizontal="center" vertical="center" wrapText="1" indent="1"/>
    </xf>
    <xf numFmtId="0" fontId="21" fillId="33" borderId="11" xfId="0" applyFont="1" applyFill="1" applyBorder="1" applyAlignment="1">
      <alignment horizontal="left" wrapText="1" indent="1"/>
    </xf>
    <xf numFmtId="0" fontId="22" fillId="33" borderId="11" xfId="0" applyFont="1" applyFill="1" applyBorder="1" applyAlignment="1">
      <alignment horizontal="left" wrapText="1" indent="1"/>
    </xf>
    <xf numFmtId="4" fontId="21" fillId="33" borderId="11" xfId="0" applyNumberFormat="1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right" wrapText="1" indent="1"/>
    </xf>
    <xf numFmtId="4" fontId="22" fillId="33" borderId="11" xfId="0" applyNumberFormat="1" applyFont="1" applyFill="1" applyBorder="1" applyAlignment="1">
      <alignment horizontal="right" wrapText="1" indent="1"/>
    </xf>
    <xf numFmtId="4" fontId="23" fillId="33" borderId="11" xfId="0" applyNumberFormat="1" applyFont="1" applyFill="1" applyBorder="1" applyAlignment="1">
      <alignment horizontal="right" wrapText="1" indent="1"/>
    </xf>
    <xf numFmtId="0" fontId="23" fillId="33" borderId="11" xfId="0" applyFont="1" applyFill="1" applyBorder="1" applyAlignment="1">
      <alignment horizontal="right" wrapText="1" indent="1"/>
    </xf>
    <xf numFmtId="0" fontId="22" fillId="33" borderId="11" xfId="0" applyFont="1" applyFill="1" applyBorder="1" applyAlignment="1">
      <alignment horizontal="right" wrapText="1" indent="1"/>
    </xf>
    <xf numFmtId="0" fontId="23" fillId="33" borderId="11" xfId="0" applyFont="1" applyFill="1" applyBorder="1" applyAlignment="1">
      <alignment horizontal="left" wrapText="1" indent="1"/>
    </xf>
    <xf numFmtId="0" fontId="24" fillId="0" borderId="0" xfId="0" applyFont="1" applyAlignment="1">
      <alignment horizontal="left" indent="1"/>
    </xf>
    <xf numFmtId="0" fontId="21" fillId="33" borderId="11" xfId="0" applyFont="1" applyFill="1" applyBorder="1" applyAlignment="1">
      <alignment horizontal="left" wrapText="1" indent="3"/>
    </xf>
    <xf numFmtId="0" fontId="25" fillId="34" borderId="11" xfId="0" applyFont="1" applyFill="1" applyBorder="1" applyAlignment="1">
      <alignment horizontal="left" wrapText="1" indent="1"/>
    </xf>
    <xf numFmtId="4" fontId="25" fillId="34" borderId="11" xfId="0" applyNumberFormat="1" applyFont="1" applyFill="1" applyBorder="1" applyAlignment="1">
      <alignment horizontal="right" wrapText="1" indent="1"/>
    </xf>
    <xf numFmtId="0" fontId="25" fillId="34" borderId="11" xfId="0" applyFont="1" applyFill="1" applyBorder="1" applyAlignment="1">
      <alignment horizontal="right" wrapText="1" indent="1"/>
    </xf>
    <xf numFmtId="4" fontId="26" fillId="34" borderId="11" xfId="0" applyNumberFormat="1" applyFont="1" applyFill="1" applyBorder="1" applyAlignment="1">
      <alignment horizontal="right" wrapText="1" indent="1"/>
    </xf>
    <xf numFmtId="0" fontId="23" fillId="35" borderId="11" xfId="0" applyFont="1" applyFill="1" applyBorder="1" applyAlignment="1">
      <alignment horizontal="left" wrapText="1" indent="2"/>
    </xf>
    <xf numFmtId="4" fontId="23" fillId="35" borderId="11" xfId="0" applyNumberFormat="1" applyFont="1" applyFill="1" applyBorder="1" applyAlignment="1">
      <alignment horizontal="right" wrapText="1" indent="1"/>
    </xf>
    <xf numFmtId="0" fontId="23" fillId="35" borderId="11" xfId="0" applyFont="1" applyFill="1" applyBorder="1" applyAlignment="1">
      <alignment horizontal="right" wrapText="1" indent="1"/>
    </xf>
    <xf numFmtId="4" fontId="22" fillId="35" borderId="11" xfId="0" applyNumberFormat="1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left" wrapText="1" indent="4"/>
    </xf>
    <xf numFmtId="0" fontId="21" fillId="33" borderId="11" xfId="0" applyFont="1" applyFill="1" applyBorder="1" applyAlignment="1">
      <alignment horizontal="left" wrapText="1" indent="5"/>
    </xf>
    <xf numFmtId="0" fontId="23" fillId="35" borderId="11" xfId="0" applyFont="1" applyFill="1" applyBorder="1" applyAlignment="1">
      <alignment horizontal="left" wrapText="1" indent="1"/>
    </xf>
    <xf numFmtId="0" fontId="22" fillId="35" borderId="11" xfId="0" applyFont="1" applyFill="1" applyBorder="1" applyAlignment="1">
      <alignment horizontal="left" wrapText="1" indent="1"/>
    </xf>
    <xf numFmtId="0" fontId="22" fillId="35" borderId="11" xfId="0" applyFont="1" applyFill="1" applyBorder="1" applyAlignment="1">
      <alignment horizontal="right" wrapText="1" inden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vertical="center" wrapText="1"/>
    </xf>
    <xf numFmtId="0" fontId="28" fillId="0" borderId="0" xfId="0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wrapText="1"/>
    </xf>
    <xf numFmtId="0" fontId="28" fillId="0" borderId="12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horizontal="right" vertical="center"/>
    </xf>
    <xf numFmtId="0" fontId="34" fillId="0" borderId="13" xfId="0" quotePrefix="1" applyFont="1" applyBorder="1" applyAlignment="1">
      <alignment horizontal="left" wrapText="1"/>
    </xf>
    <xf numFmtId="0" fontId="34" fillId="0" borderId="14" xfId="0" quotePrefix="1" applyFont="1" applyBorder="1" applyAlignment="1">
      <alignment horizontal="left" wrapText="1"/>
    </xf>
    <xf numFmtId="0" fontId="34" fillId="0" borderId="14" xfId="0" quotePrefix="1" applyFont="1" applyBorder="1" applyAlignment="1">
      <alignment horizontal="center" wrapText="1"/>
    </xf>
    <xf numFmtId="0" fontId="34" fillId="0" borderId="14" xfId="0" quotePrefix="1" applyNumberFormat="1" applyFont="1" applyFill="1" applyBorder="1" applyAlignment="1" applyProtection="1">
      <alignment horizontal="left"/>
    </xf>
    <xf numFmtId="0" fontId="34" fillId="36" borderId="15" xfId="0" applyNumberFormat="1" applyFont="1" applyFill="1" applyBorder="1" applyAlignment="1" applyProtection="1">
      <alignment horizontal="center" vertical="center" wrapText="1"/>
    </xf>
    <xf numFmtId="3" fontId="34" fillId="37" borderId="15" xfId="0" applyNumberFormat="1" applyFont="1" applyFill="1" applyBorder="1" applyAlignment="1">
      <alignment horizontal="right"/>
    </xf>
    <xf numFmtId="0" fontId="35" fillId="37" borderId="13" xfId="0" applyFont="1" applyFill="1" applyBorder="1" applyAlignment="1">
      <alignment horizontal="left" vertical="center"/>
    </xf>
    <xf numFmtId="0" fontId="36" fillId="37" borderId="14" xfId="0" applyNumberFormat="1" applyFont="1" applyFill="1" applyBorder="1" applyAlignment="1" applyProtection="1">
      <alignment vertical="center"/>
    </xf>
    <xf numFmtId="3" fontId="34" fillId="0" borderId="15" xfId="0" applyNumberFormat="1" applyFont="1" applyBorder="1" applyAlignment="1">
      <alignment horizontal="right"/>
    </xf>
    <xf numFmtId="3" fontId="34" fillId="37" borderId="15" xfId="0" applyNumberFormat="1" applyFont="1" applyFill="1" applyBorder="1" applyAlignment="1" applyProtection="1">
      <alignment horizontal="right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/>
    <xf numFmtId="0" fontId="28" fillId="0" borderId="0" xfId="0" quotePrefix="1" applyNumberFormat="1" applyFont="1" applyFill="1" applyBorder="1" applyAlignment="1" applyProtection="1">
      <alignment horizontal="center" vertical="center" wrapText="1"/>
    </xf>
    <xf numFmtId="3" fontId="34" fillId="38" borderId="13" xfId="0" quotePrefix="1" applyNumberFormat="1" applyFont="1" applyFill="1" applyBorder="1" applyAlignment="1">
      <alignment horizontal="right"/>
    </xf>
    <xf numFmtId="3" fontId="34" fillId="38" borderId="15" xfId="0" applyNumberFormat="1" applyFont="1" applyFill="1" applyBorder="1" applyAlignment="1" applyProtection="1">
      <alignment horizontal="right" wrapText="1"/>
    </xf>
    <xf numFmtId="3" fontId="34" fillId="37" borderId="13" xfId="0" quotePrefix="1" applyNumberFormat="1" applyFont="1" applyFill="1" applyBorder="1" applyAlignment="1">
      <alignment horizontal="right"/>
    </xf>
    <xf numFmtId="0" fontId="37" fillId="0" borderId="0" xfId="0" quotePrefix="1" applyNumberFormat="1" applyFont="1" applyFill="1" applyBorder="1" applyAlignment="1" applyProtection="1">
      <alignment horizontal="left" wrapText="1"/>
    </xf>
    <xf numFmtId="0" fontId="38" fillId="0" borderId="0" xfId="0" applyNumberFormat="1" applyFont="1" applyFill="1" applyBorder="1" applyAlignment="1" applyProtection="1">
      <alignment wrapText="1"/>
    </xf>
    <xf numFmtId="3" fontId="27" fillId="0" borderId="0" xfId="0" applyNumberFormat="1" applyFont="1" applyBorder="1" applyAlignment="1">
      <alignment horizontal="right"/>
    </xf>
    <xf numFmtId="0" fontId="27" fillId="0" borderId="17" xfId="0" applyNumberFormat="1" applyFont="1" applyFill="1" applyBorder="1" applyAlignment="1" applyProtection="1">
      <alignment horizontal="center" vertical="center" wrapText="1"/>
    </xf>
    <xf numFmtId="0" fontId="34" fillId="38" borderId="15" xfId="0" applyNumberFormat="1" applyFont="1" applyFill="1" applyBorder="1" applyAlignment="1" applyProtection="1">
      <alignment horizontal="center" vertical="center" wrapText="1"/>
    </xf>
    <xf numFmtId="0" fontId="34" fillId="38" borderId="16" xfId="0" applyNumberFormat="1" applyFont="1" applyFill="1" applyBorder="1" applyAlignment="1" applyProtection="1">
      <alignment horizontal="center" vertical="center" wrapText="1"/>
    </xf>
    <xf numFmtId="0" fontId="35" fillId="36" borderId="15" xfId="0" applyNumberFormat="1" applyFont="1" applyFill="1" applyBorder="1" applyAlignment="1" applyProtection="1">
      <alignment horizontal="left" vertical="center" wrapText="1"/>
    </xf>
    <xf numFmtId="3" fontId="30" fillId="36" borderId="16" xfId="0" applyNumberFormat="1" applyFont="1" applyFill="1" applyBorder="1" applyAlignment="1">
      <alignment horizontal="right"/>
    </xf>
    <xf numFmtId="3" fontId="30" fillId="36" borderId="15" xfId="0" applyNumberFormat="1" applyFont="1" applyFill="1" applyBorder="1" applyAlignment="1">
      <alignment horizontal="right"/>
    </xf>
    <xf numFmtId="0" fontId="36" fillId="36" borderId="15" xfId="0" applyNumberFormat="1" applyFont="1" applyFill="1" applyBorder="1" applyAlignment="1" applyProtection="1">
      <alignment horizontal="left" vertical="center" wrapText="1"/>
    </xf>
    <xf numFmtId="0" fontId="36" fillId="36" borderId="15" xfId="0" quotePrefix="1" applyFont="1" applyFill="1" applyBorder="1" applyAlignment="1">
      <alignment horizontal="left" vertical="center"/>
    </xf>
    <xf numFmtId="0" fontId="42" fillId="36" borderId="15" xfId="0" quotePrefix="1" applyFont="1" applyFill="1" applyBorder="1" applyAlignment="1">
      <alignment horizontal="left" vertical="center"/>
    </xf>
    <xf numFmtId="0" fontId="42" fillId="36" borderId="15" xfId="0" quotePrefix="1" applyFont="1" applyFill="1" applyBorder="1" applyAlignment="1">
      <alignment horizontal="left" vertical="center" wrapText="1"/>
    </xf>
    <xf numFmtId="0" fontId="35" fillId="36" borderId="15" xfId="0" applyFont="1" applyFill="1" applyBorder="1" applyAlignment="1">
      <alignment horizontal="left" vertical="center"/>
    </xf>
    <xf numFmtId="0" fontId="35" fillId="36" borderId="15" xfId="0" applyNumberFormat="1" applyFont="1" applyFill="1" applyBorder="1" applyAlignment="1" applyProtection="1">
      <alignment horizontal="left" vertical="center"/>
    </xf>
    <xf numFmtId="0" fontId="35" fillId="36" borderId="15" xfId="0" applyNumberFormat="1" applyFont="1" applyFill="1" applyBorder="1" applyAlignment="1" applyProtection="1">
      <alignment vertical="center" wrapText="1"/>
    </xf>
    <xf numFmtId="0" fontId="36" fillId="36" borderId="15" xfId="0" applyNumberFormat="1" applyFont="1" applyFill="1" applyBorder="1" applyAlignment="1" applyProtection="1">
      <alignment vertical="center" wrapText="1"/>
    </xf>
    <xf numFmtId="3" fontId="30" fillId="36" borderId="15" xfId="0" applyNumberFormat="1" applyFont="1" applyFill="1" applyBorder="1" applyAlignment="1" applyProtection="1">
      <alignment horizontal="right" wrapText="1"/>
    </xf>
    <xf numFmtId="4" fontId="34" fillId="37" borderId="15" xfId="0" applyNumberFormat="1" applyFont="1" applyFill="1" applyBorder="1" applyAlignment="1">
      <alignment horizontal="right"/>
    </xf>
    <xf numFmtId="4" fontId="34" fillId="0" borderId="15" xfId="0" applyNumberFormat="1" applyFont="1" applyFill="1" applyBorder="1" applyAlignment="1">
      <alignment horizontal="right"/>
    </xf>
    <xf numFmtId="4" fontId="34" fillId="0" borderId="15" xfId="0" applyNumberFormat="1" applyFont="1" applyFill="1" applyBorder="1" applyAlignment="1" applyProtection="1">
      <alignment horizontal="right" wrapText="1"/>
    </xf>
    <xf numFmtId="4" fontId="34" fillId="0" borderId="15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Alignment="1">
      <alignment horizontal="right" indent="1"/>
    </xf>
    <xf numFmtId="4" fontId="21" fillId="33" borderId="11" xfId="0" applyNumberFormat="1" applyFont="1" applyFill="1" applyBorder="1" applyAlignment="1">
      <alignment horizontal="left" wrapText="1" indent="1"/>
    </xf>
    <xf numFmtId="4" fontId="23" fillId="33" borderId="11" xfId="0" applyNumberFormat="1" applyFont="1" applyFill="1" applyBorder="1" applyAlignment="1">
      <alignment horizontal="left" wrapText="1" indent="1"/>
    </xf>
    <xf numFmtId="4" fontId="34" fillId="37" borderId="13" xfId="0" quotePrefix="1" applyNumberFormat="1" applyFont="1" applyFill="1" applyBorder="1" applyAlignment="1">
      <alignment horizontal="right"/>
    </xf>
    <xf numFmtId="4" fontId="34" fillId="38" borderId="13" xfId="0" quotePrefix="1" applyNumberFormat="1" applyFont="1" applyFill="1" applyBorder="1" applyAlignment="1">
      <alignment horizontal="right"/>
    </xf>
    <xf numFmtId="4" fontId="0" fillId="0" borderId="0" xfId="0" applyNumberFormat="1"/>
    <xf numFmtId="0" fontId="21" fillId="33" borderId="11" xfId="0" applyFont="1" applyFill="1" applyBorder="1" applyAlignment="1">
      <alignment horizontal="left" wrapText="1" indent="2"/>
    </xf>
    <xf numFmtId="0" fontId="23" fillId="33" borderId="11" xfId="0" applyFont="1" applyFill="1" applyBorder="1" applyAlignment="1">
      <alignment horizontal="left" wrapText="1" indent="3"/>
    </xf>
    <xf numFmtId="4" fontId="43" fillId="35" borderId="11" xfId="0" applyNumberFormat="1" applyFont="1" applyFill="1" applyBorder="1" applyAlignment="1">
      <alignment horizontal="right" wrapText="1" indent="1"/>
    </xf>
    <xf numFmtId="4" fontId="44" fillId="33" borderId="11" xfId="0" applyNumberFormat="1" applyFont="1" applyFill="1" applyBorder="1" applyAlignment="1">
      <alignment horizontal="right" wrapText="1" indent="1"/>
    </xf>
    <xf numFmtId="0" fontId="39" fillId="0" borderId="0" xfId="0" applyNumberFormat="1" applyFont="1" applyFill="1" applyBorder="1" applyAlignment="1" applyProtection="1">
      <alignment wrapText="1"/>
    </xf>
    <xf numFmtId="0" fontId="41" fillId="0" borderId="0" xfId="0" applyNumberFormat="1" applyFont="1" applyFill="1" applyBorder="1" applyAlignment="1" applyProtection="1">
      <alignment wrapText="1"/>
    </xf>
    <xf numFmtId="0" fontId="35" fillId="37" borderId="13" xfId="0" quotePrefix="1" applyNumberFormat="1" applyFont="1" applyFill="1" applyBorder="1" applyAlignment="1" applyProtection="1">
      <alignment horizontal="left" vertical="center" wrapText="1"/>
    </xf>
    <xf numFmtId="0" fontId="36" fillId="37" borderId="14" xfId="0" applyNumberFormat="1" applyFont="1" applyFill="1" applyBorder="1" applyAlignment="1" applyProtection="1">
      <alignment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wrapText="1"/>
    </xf>
    <xf numFmtId="0" fontId="34" fillId="38" borderId="13" xfId="0" applyNumberFormat="1" applyFont="1" applyFill="1" applyBorder="1" applyAlignment="1" applyProtection="1">
      <alignment horizontal="left" vertical="center" wrapText="1"/>
    </xf>
    <xf numFmtId="0" fontId="34" fillId="38" borderId="14" xfId="0" applyNumberFormat="1" applyFont="1" applyFill="1" applyBorder="1" applyAlignment="1" applyProtection="1">
      <alignment horizontal="left" vertical="center" wrapText="1"/>
    </xf>
    <xf numFmtId="0" fontId="34" fillId="38" borderId="16" xfId="0" applyNumberFormat="1" applyFont="1" applyFill="1" applyBorder="1" applyAlignment="1" applyProtection="1">
      <alignment horizontal="left" vertical="center" wrapText="1"/>
    </xf>
    <xf numFmtId="0" fontId="34" fillId="37" borderId="13" xfId="0" applyNumberFormat="1" applyFont="1" applyFill="1" applyBorder="1" applyAlignment="1" applyProtection="1">
      <alignment horizontal="left" vertical="center" wrapText="1"/>
    </xf>
    <xf numFmtId="0" fontId="34" fillId="37" borderId="14" xfId="0" applyNumberFormat="1" applyFont="1" applyFill="1" applyBorder="1" applyAlignment="1" applyProtection="1">
      <alignment horizontal="left" vertical="center" wrapText="1"/>
    </xf>
    <xf numFmtId="0" fontId="34" fillId="37" borderId="16" xfId="0" applyNumberFormat="1" applyFont="1" applyFill="1" applyBorder="1" applyAlignment="1" applyProtection="1">
      <alignment horizontal="left" vertical="center" wrapText="1"/>
    </xf>
    <xf numFmtId="0" fontId="35" fillId="0" borderId="13" xfId="0" quotePrefix="1" applyNumberFormat="1" applyFont="1" applyFill="1" applyBorder="1" applyAlignment="1" applyProtection="1">
      <alignment horizontal="left" vertical="center" wrapText="1"/>
    </xf>
    <xf numFmtId="0" fontId="36" fillId="0" borderId="14" xfId="0" applyNumberFormat="1" applyFont="1" applyFill="1" applyBorder="1" applyAlignment="1" applyProtection="1">
      <alignment vertical="center" wrapText="1"/>
    </xf>
    <xf numFmtId="0" fontId="35" fillId="0" borderId="13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vertical="center" wrapText="1"/>
    </xf>
    <xf numFmtId="0" fontId="35" fillId="37" borderId="13" xfId="0" applyNumberFormat="1" applyFont="1" applyFill="1" applyBorder="1" applyAlignment="1" applyProtection="1">
      <alignment horizontal="left" vertical="center" wrapText="1"/>
    </xf>
    <xf numFmtId="0" fontId="36" fillId="37" borderId="14" xfId="0" applyNumberFormat="1" applyFont="1" applyFill="1" applyBorder="1" applyAlignment="1" applyProtection="1">
      <alignment vertical="center"/>
    </xf>
    <xf numFmtId="0" fontId="36" fillId="0" borderId="14" xfId="0" applyNumberFormat="1" applyFont="1" applyFill="1" applyBorder="1" applyAlignment="1" applyProtection="1">
      <alignment vertical="center"/>
    </xf>
    <xf numFmtId="0" fontId="35" fillId="0" borderId="13" xfId="0" quotePrefix="1" applyFont="1" applyFill="1" applyBorder="1" applyAlignment="1">
      <alignment horizontal="left" vertical="center"/>
    </xf>
    <xf numFmtId="0" fontId="35" fillId="0" borderId="13" xfId="0" quotePrefix="1" applyFont="1" applyBorder="1" applyAlignment="1">
      <alignment horizontal="left" vertical="center"/>
    </xf>
    <xf numFmtId="0" fontId="35" fillId="0" borderId="14" xfId="0" applyNumberFormat="1" applyFont="1" applyFill="1" applyBorder="1" applyAlignment="1" applyProtection="1">
      <alignment horizontal="left" vertical="center" wrapText="1"/>
    </xf>
    <xf numFmtId="0" fontId="35" fillId="0" borderId="16" xfId="0" applyNumberFormat="1" applyFont="1" applyFill="1" applyBorder="1" applyAlignment="1" applyProtection="1">
      <alignment horizontal="left" vertic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G13" sqref="G13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9" t="s">
        <v>97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8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.75" x14ac:dyDescent="0.25">
      <c r="A3" s="89" t="s">
        <v>69</v>
      </c>
      <c r="B3" s="89"/>
      <c r="C3" s="89"/>
      <c r="D3" s="89"/>
      <c r="E3" s="89"/>
      <c r="F3" s="89"/>
      <c r="G3" s="89"/>
      <c r="H3" s="89"/>
      <c r="I3" s="100"/>
      <c r="J3" s="100"/>
    </row>
    <row r="4" spans="1:10" ht="18" x14ac:dyDescent="0.25">
      <c r="A4" s="29"/>
      <c r="B4" s="29"/>
      <c r="C4" s="29"/>
      <c r="D4" s="29"/>
      <c r="E4" s="29"/>
      <c r="F4" s="29"/>
      <c r="G4" s="29"/>
      <c r="H4" s="29"/>
      <c r="I4" s="30"/>
      <c r="J4" s="30"/>
    </row>
    <row r="5" spans="1:10" ht="18" customHeight="1" x14ac:dyDescent="0.25">
      <c r="A5" s="89" t="s">
        <v>70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18" x14ac:dyDescent="0.25">
      <c r="A6" s="31"/>
      <c r="B6" s="32"/>
      <c r="C6" s="32"/>
      <c r="D6" s="32"/>
      <c r="E6" s="33"/>
      <c r="F6" s="34"/>
      <c r="G6" s="34"/>
      <c r="H6" s="34"/>
      <c r="I6" s="34"/>
      <c r="J6" s="35" t="s">
        <v>113</v>
      </c>
    </row>
    <row r="7" spans="1:10" ht="25.5" x14ac:dyDescent="0.25">
      <c r="A7" s="36"/>
      <c r="B7" s="37"/>
      <c r="C7" s="37"/>
      <c r="D7" s="38"/>
      <c r="E7" s="39"/>
      <c r="F7" s="40" t="s">
        <v>71</v>
      </c>
      <c r="G7" s="40" t="s">
        <v>72</v>
      </c>
      <c r="H7" s="40" t="s">
        <v>73</v>
      </c>
      <c r="I7" s="40" t="s">
        <v>74</v>
      </c>
      <c r="J7" s="40" t="s">
        <v>75</v>
      </c>
    </row>
    <row r="8" spans="1:10" x14ac:dyDescent="0.25">
      <c r="A8" s="101" t="s">
        <v>76</v>
      </c>
      <c r="B8" s="88"/>
      <c r="C8" s="88"/>
      <c r="D8" s="88"/>
      <c r="E8" s="102"/>
      <c r="F8" s="70">
        <f>F9+F10</f>
        <v>14094454.166130001</v>
      </c>
      <c r="G8" s="70">
        <f t="shared" ref="G8:J8" si="0">G9+G10</f>
        <v>17551708.620000001</v>
      </c>
      <c r="H8" s="70">
        <f t="shared" si="0"/>
        <v>17703787.22442</v>
      </c>
      <c r="I8" s="70">
        <f t="shared" si="0"/>
        <v>17603897.234460004</v>
      </c>
      <c r="J8" s="70">
        <f t="shared" si="0"/>
        <v>17603897.234460004</v>
      </c>
    </row>
    <row r="9" spans="1:10" x14ac:dyDescent="0.25">
      <c r="A9" s="99" t="s">
        <v>77</v>
      </c>
      <c r="B9" s="98"/>
      <c r="C9" s="98"/>
      <c r="D9" s="98"/>
      <c r="E9" s="103"/>
      <c r="F9" s="71">
        <f>1870655.54*7.5345</f>
        <v>14094454.166130001</v>
      </c>
      <c r="G9" s="71">
        <v>17551708.620000001</v>
      </c>
      <c r="H9" s="71">
        <f>2349696.36*7.5345</f>
        <v>17703787.22442</v>
      </c>
      <c r="I9" s="71">
        <f>2336438.68*7.5345</f>
        <v>17603897.234460004</v>
      </c>
      <c r="J9" s="71">
        <f>2336438.68*7.5345</f>
        <v>17603897.234460004</v>
      </c>
    </row>
    <row r="10" spans="1:10" x14ac:dyDescent="0.25">
      <c r="A10" s="104" t="s">
        <v>78</v>
      </c>
      <c r="B10" s="103"/>
      <c r="C10" s="103"/>
      <c r="D10" s="103"/>
      <c r="E10" s="103"/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42" t="s">
        <v>79</v>
      </c>
      <c r="B11" s="43"/>
      <c r="C11" s="43"/>
      <c r="D11" s="43"/>
      <c r="E11" s="43"/>
      <c r="F11" s="70">
        <f>F12+F13</f>
        <v>14151670.179645</v>
      </c>
      <c r="G11" s="70">
        <f t="shared" ref="G11:J11" si="1">G12+G13</f>
        <v>17866216.129409999</v>
      </c>
      <c r="H11" s="70">
        <f t="shared" si="1"/>
        <v>17839408.224420004</v>
      </c>
      <c r="I11" s="70">
        <f t="shared" si="1"/>
        <v>17603897.23446</v>
      </c>
      <c r="J11" s="70">
        <f t="shared" si="1"/>
        <v>17603897.23446</v>
      </c>
    </row>
    <row r="12" spans="1:10" x14ac:dyDescent="0.25">
      <c r="A12" s="97" t="s">
        <v>80</v>
      </c>
      <c r="B12" s="98"/>
      <c r="C12" s="98"/>
      <c r="D12" s="98"/>
      <c r="E12" s="98"/>
      <c r="F12" s="71">
        <f>1859767.45*7.5345</f>
        <v>14012417.852025</v>
      </c>
      <c r="G12" s="71">
        <v>17770785.809999999</v>
      </c>
      <c r="H12" s="71">
        <f>2358117.39*7.5345</f>
        <v>17767235.474955004</v>
      </c>
      <c r="I12" s="71">
        <f>2326859.71*7.5345</f>
        <v>17531724.484995</v>
      </c>
      <c r="J12" s="72">
        <f>2326859.71*7.5345</f>
        <v>17531724.484995</v>
      </c>
    </row>
    <row r="13" spans="1:10" x14ac:dyDescent="0.25">
      <c r="A13" s="105" t="s">
        <v>81</v>
      </c>
      <c r="B13" s="103"/>
      <c r="C13" s="103"/>
      <c r="D13" s="103"/>
      <c r="E13" s="103"/>
      <c r="F13" s="73">
        <f>18481.96*7.5345</f>
        <v>139252.32762</v>
      </c>
      <c r="G13" s="73">
        <f>12665.78*7.5345</f>
        <v>95430.319410000011</v>
      </c>
      <c r="H13" s="73">
        <f>9578.97*7.5345</f>
        <v>72172.749465000001</v>
      </c>
      <c r="I13" s="73">
        <f>9578.97*7.5345</f>
        <v>72172.749465000001</v>
      </c>
      <c r="J13" s="72">
        <f>9578.97*7.5345</f>
        <v>72172.749465000001</v>
      </c>
    </row>
    <row r="14" spans="1:10" x14ac:dyDescent="0.25">
      <c r="A14" s="87" t="s">
        <v>82</v>
      </c>
      <c r="B14" s="88"/>
      <c r="C14" s="88"/>
      <c r="D14" s="88"/>
      <c r="E14" s="88"/>
      <c r="F14" s="70">
        <f>F8-F11</f>
        <v>-57216.0135149993</v>
      </c>
      <c r="G14" s="70">
        <f t="shared" ref="G14:J14" si="2">G8-G11</f>
        <v>-314507.50940999761</v>
      </c>
      <c r="H14" s="70">
        <f t="shared" si="2"/>
        <v>-135621.00000000373</v>
      </c>
      <c r="I14" s="70">
        <f t="shared" si="2"/>
        <v>0</v>
      </c>
      <c r="J14" s="70">
        <f t="shared" si="2"/>
        <v>0</v>
      </c>
    </row>
    <row r="15" spans="1:10" ht="18" x14ac:dyDescent="0.25">
      <c r="A15" s="29"/>
      <c r="B15" s="46"/>
      <c r="C15" s="46"/>
      <c r="D15" s="46"/>
      <c r="E15" s="46"/>
      <c r="F15" s="46"/>
      <c r="G15" s="46"/>
      <c r="H15" s="47"/>
      <c r="I15" s="47"/>
      <c r="J15" s="47"/>
    </row>
    <row r="16" spans="1:10" ht="18" customHeight="1" x14ac:dyDescent="0.25">
      <c r="A16" s="89" t="s">
        <v>83</v>
      </c>
      <c r="B16" s="90"/>
      <c r="C16" s="90"/>
      <c r="D16" s="90"/>
      <c r="E16" s="90"/>
      <c r="F16" s="90"/>
      <c r="G16" s="90"/>
      <c r="H16" s="90"/>
      <c r="I16" s="90"/>
      <c r="J16" s="90"/>
    </row>
    <row r="17" spans="1:10" ht="18" x14ac:dyDescent="0.25">
      <c r="A17" s="29"/>
      <c r="B17" s="46"/>
      <c r="C17" s="46"/>
      <c r="D17" s="46"/>
      <c r="E17" s="46"/>
      <c r="F17" s="46"/>
      <c r="G17" s="46"/>
      <c r="H17" s="47"/>
      <c r="I17" s="47"/>
      <c r="J17" s="47"/>
    </row>
    <row r="18" spans="1:10" ht="25.5" x14ac:dyDescent="0.25">
      <c r="A18" s="36"/>
      <c r="B18" s="37"/>
      <c r="C18" s="37"/>
      <c r="D18" s="38"/>
      <c r="E18" s="39"/>
      <c r="F18" s="40" t="s">
        <v>84</v>
      </c>
      <c r="G18" s="40" t="s">
        <v>2</v>
      </c>
      <c r="H18" s="40" t="s">
        <v>73</v>
      </c>
      <c r="I18" s="40" t="s">
        <v>74</v>
      </c>
      <c r="J18" s="40" t="s">
        <v>75</v>
      </c>
    </row>
    <row r="19" spans="1:10" ht="15.75" customHeight="1" x14ac:dyDescent="0.25">
      <c r="A19" s="99" t="s">
        <v>85</v>
      </c>
      <c r="B19" s="106"/>
      <c r="C19" s="106"/>
      <c r="D19" s="106"/>
      <c r="E19" s="107"/>
      <c r="F19" s="44">
        <v>0</v>
      </c>
      <c r="G19" s="44">
        <v>0</v>
      </c>
      <c r="H19" s="44">
        <v>0</v>
      </c>
      <c r="I19" s="44">
        <v>0</v>
      </c>
      <c r="J19" s="44">
        <v>0</v>
      </c>
    </row>
    <row r="20" spans="1:10" x14ac:dyDescent="0.25">
      <c r="A20" s="99" t="s">
        <v>86</v>
      </c>
      <c r="B20" s="98"/>
      <c r="C20" s="98"/>
      <c r="D20" s="98"/>
      <c r="E20" s="98"/>
      <c r="F20" s="44">
        <v>0</v>
      </c>
      <c r="G20" s="44">
        <v>0</v>
      </c>
      <c r="H20" s="44">
        <v>0</v>
      </c>
      <c r="I20" s="44">
        <v>0</v>
      </c>
      <c r="J20" s="44">
        <v>0</v>
      </c>
    </row>
    <row r="21" spans="1:10" x14ac:dyDescent="0.25">
      <c r="A21" s="87" t="s">
        <v>87</v>
      </c>
      <c r="B21" s="88"/>
      <c r="C21" s="88"/>
      <c r="D21" s="88"/>
      <c r="E21" s="88"/>
      <c r="F21" s="41">
        <v>0</v>
      </c>
      <c r="G21" s="41">
        <v>0</v>
      </c>
      <c r="H21" s="41">
        <v>0</v>
      </c>
      <c r="I21" s="41">
        <v>0</v>
      </c>
      <c r="J21" s="41">
        <v>0</v>
      </c>
    </row>
    <row r="22" spans="1:10" ht="18" x14ac:dyDescent="0.25">
      <c r="A22" s="48"/>
      <c r="B22" s="46"/>
      <c r="C22" s="46"/>
      <c r="D22" s="46"/>
      <c r="E22" s="46"/>
      <c r="F22" s="46"/>
      <c r="G22" s="46"/>
      <c r="H22" s="47"/>
      <c r="I22" s="47"/>
      <c r="J22" s="47"/>
    </row>
    <row r="23" spans="1:10" ht="18" customHeight="1" x14ac:dyDescent="0.25">
      <c r="A23" s="89" t="s">
        <v>88</v>
      </c>
      <c r="B23" s="90"/>
      <c r="C23" s="90"/>
      <c r="D23" s="90"/>
      <c r="E23" s="90"/>
      <c r="F23" s="90"/>
      <c r="G23" s="90"/>
      <c r="H23" s="90"/>
      <c r="I23" s="90"/>
      <c r="J23" s="90"/>
    </row>
    <row r="24" spans="1:10" ht="18" x14ac:dyDescent="0.25">
      <c r="A24" s="48"/>
      <c r="B24" s="46"/>
      <c r="C24" s="46"/>
      <c r="D24" s="46"/>
      <c r="E24" s="46"/>
      <c r="F24" s="46"/>
      <c r="G24" s="46"/>
      <c r="H24" s="47"/>
      <c r="I24" s="47"/>
      <c r="J24" s="47"/>
    </row>
    <row r="25" spans="1:10" ht="25.5" x14ac:dyDescent="0.25">
      <c r="A25" s="36"/>
      <c r="B25" s="37"/>
      <c r="C25" s="37"/>
      <c r="D25" s="38"/>
      <c r="E25" s="39"/>
      <c r="F25" s="40" t="s">
        <v>84</v>
      </c>
      <c r="G25" s="40" t="s">
        <v>2</v>
      </c>
      <c r="H25" s="40" t="s">
        <v>73</v>
      </c>
      <c r="I25" s="40" t="s">
        <v>74</v>
      </c>
      <c r="J25" s="40" t="s">
        <v>75</v>
      </c>
    </row>
    <row r="26" spans="1:10" x14ac:dyDescent="0.25">
      <c r="A26" s="91" t="s">
        <v>89</v>
      </c>
      <c r="B26" s="92"/>
      <c r="C26" s="92"/>
      <c r="D26" s="92"/>
      <c r="E26" s="93"/>
      <c r="F26" s="49"/>
      <c r="G26" s="79">
        <v>314507.51</v>
      </c>
      <c r="H26" s="79">
        <v>135621</v>
      </c>
      <c r="I26" s="49"/>
      <c r="J26" s="50"/>
    </row>
    <row r="27" spans="1:10" ht="30" customHeight="1" x14ac:dyDescent="0.25">
      <c r="A27" s="94" t="s">
        <v>90</v>
      </c>
      <c r="B27" s="95"/>
      <c r="C27" s="95"/>
      <c r="D27" s="95"/>
      <c r="E27" s="96"/>
      <c r="F27" s="51"/>
      <c r="G27" s="78">
        <v>314507.51</v>
      </c>
      <c r="H27" s="78">
        <f>18000*7.5345</f>
        <v>135621</v>
      </c>
      <c r="I27" s="51">
        <v>0</v>
      </c>
      <c r="J27" s="45">
        <v>0</v>
      </c>
    </row>
    <row r="28" spans="1:10" ht="30" customHeight="1" x14ac:dyDescent="0.25">
      <c r="A28" s="94" t="s">
        <v>91</v>
      </c>
      <c r="B28" s="95"/>
      <c r="C28" s="95"/>
      <c r="D28" s="95"/>
      <c r="E28" s="96"/>
      <c r="F28" s="51"/>
      <c r="G28" s="51"/>
      <c r="H28" s="51"/>
      <c r="I28" s="51">
        <v>0</v>
      </c>
      <c r="J28" s="45">
        <v>0</v>
      </c>
    </row>
    <row r="31" spans="1:10" x14ac:dyDescent="0.25">
      <c r="A31" s="97" t="s">
        <v>92</v>
      </c>
      <c r="B31" s="98"/>
      <c r="C31" s="98"/>
      <c r="D31" s="98"/>
      <c r="E31" s="98"/>
      <c r="F31" s="44">
        <v>0</v>
      </c>
      <c r="G31" s="73">
        <v>314507.51</v>
      </c>
      <c r="H31" s="73">
        <v>135621</v>
      </c>
      <c r="I31" s="44">
        <v>0</v>
      </c>
      <c r="J31" s="44">
        <v>0</v>
      </c>
    </row>
    <row r="32" spans="1:10" ht="11.25" customHeight="1" x14ac:dyDescent="0.25">
      <c r="A32" s="52"/>
      <c r="B32" s="53"/>
      <c r="C32" s="53"/>
      <c r="D32" s="53"/>
      <c r="E32" s="53"/>
      <c r="F32" s="54"/>
      <c r="G32" s="54"/>
      <c r="H32" s="54"/>
      <c r="I32" s="54"/>
      <c r="J32" s="54"/>
    </row>
    <row r="33" spans="1:10" ht="29.25" customHeight="1" x14ac:dyDescent="0.25">
      <c r="A33" s="85" t="s">
        <v>93</v>
      </c>
      <c r="B33" s="86"/>
      <c r="C33" s="86"/>
      <c r="D33" s="86"/>
      <c r="E33" s="86"/>
      <c r="F33" s="86"/>
      <c r="G33" s="86"/>
      <c r="H33" s="86"/>
      <c r="I33" s="86"/>
      <c r="J33" s="86"/>
    </row>
    <row r="34" spans="1:10" ht="8.25" customHeight="1" x14ac:dyDescent="0.25"/>
    <row r="35" spans="1:10" x14ac:dyDescent="0.25">
      <c r="A35" s="85" t="s">
        <v>94</v>
      </c>
      <c r="B35" s="86"/>
      <c r="C35" s="86"/>
      <c r="D35" s="86"/>
      <c r="E35" s="86"/>
      <c r="F35" s="86"/>
      <c r="G35" s="86"/>
      <c r="H35" s="86"/>
      <c r="I35" s="86"/>
      <c r="J35" s="86"/>
    </row>
    <row r="36" spans="1:10" ht="8.25" customHeight="1" x14ac:dyDescent="0.25"/>
    <row r="37" spans="1:10" ht="29.25" customHeight="1" x14ac:dyDescent="0.25">
      <c r="A37" s="85" t="s">
        <v>95</v>
      </c>
      <c r="B37" s="86"/>
      <c r="C37" s="86"/>
      <c r="D37" s="86"/>
      <c r="E37" s="86"/>
      <c r="F37" s="86"/>
      <c r="G37" s="86"/>
      <c r="H37" s="86"/>
      <c r="I37" s="86"/>
      <c r="J37" s="86"/>
    </row>
  </sheetData>
  <mergeCells count="21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3:J33"/>
    <mergeCell ref="A35:J35"/>
    <mergeCell ref="A37:J37"/>
    <mergeCell ref="A21:E21"/>
    <mergeCell ref="A23:J23"/>
    <mergeCell ref="A26:E26"/>
    <mergeCell ref="A27:E27"/>
    <mergeCell ref="A28:E28"/>
    <mergeCell ref="A31:E3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4" workbookViewId="0">
      <selection activeCell="G13" sqref="G13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9" t="s">
        <v>97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8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.75" x14ac:dyDescent="0.25">
      <c r="A3" s="89" t="s">
        <v>69</v>
      </c>
      <c r="B3" s="89"/>
      <c r="C3" s="89"/>
      <c r="D3" s="89"/>
      <c r="E3" s="89"/>
      <c r="F3" s="89"/>
      <c r="G3" s="89"/>
      <c r="H3" s="89"/>
      <c r="I3" s="100"/>
      <c r="J3" s="100"/>
    </row>
    <row r="4" spans="1:10" ht="18" x14ac:dyDescent="0.25">
      <c r="A4" s="29"/>
      <c r="B4" s="29"/>
      <c r="C4" s="29"/>
      <c r="D4" s="29"/>
      <c r="E4" s="29"/>
      <c r="F4" s="29"/>
      <c r="G4" s="29"/>
      <c r="H4" s="29"/>
      <c r="I4" s="30"/>
      <c r="J4" s="30"/>
    </row>
    <row r="5" spans="1:10" ht="18" customHeight="1" x14ac:dyDescent="0.25">
      <c r="A5" s="89" t="s">
        <v>70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18" x14ac:dyDescent="0.25">
      <c r="A6" s="31"/>
      <c r="B6" s="32"/>
      <c r="C6" s="32"/>
      <c r="D6" s="32"/>
      <c r="E6" s="33"/>
      <c r="F6" s="34"/>
      <c r="G6" s="34"/>
      <c r="H6" s="34"/>
      <c r="I6" s="34"/>
      <c r="J6" s="35" t="s">
        <v>112</v>
      </c>
    </row>
    <row r="7" spans="1:10" ht="25.5" x14ac:dyDescent="0.25">
      <c r="A7" s="36"/>
      <c r="B7" s="37"/>
      <c r="C7" s="37"/>
      <c r="D7" s="38"/>
      <c r="E7" s="39"/>
      <c r="F7" s="40" t="s">
        <v>71</v>
      </c>
      <c r="G7" s="40" t="s">
        <v>72</v>
      </c>
      <c r="H7" s="40" t="s">
        <v>73</v>
      </c>
      <c r="I7" s="40" t="s">
        <v>74</v>
      </c>
      <c r="J7" s="40" t="s">
        <v>75</v>
      </c>
    </row>
    <row r="8" spans="1:10" x14ac:dyDescent="0.25">
      <c r="A8" s="101" t="s">
        <v>76</v>
      </c>
      <c r="B8" s="88"/>
      <c r="C8" s="88"/>
      <c r="D8" s="88"/>
      <c r="E8" s="102"/>
      <c r="F8" s="70">
        <f>F9+F10</f>
        <v>1870655.54</v>
      </c>
      <c r="G8" s="70">
        <f t="shared" ref="G8:J8" si="0">G9+G10</f>
        <v>2329512.06</v>
      </c>
      <c r="H8" s="70">
        <f t="shared" si="0"/>
        <v>2349696.36</v>
      </c>
      <c r="I8" s="70">
        <f t="shared" si="0"/>
        <v>2336438.6800000002</v>
      </c>
      <c r="J8" s="70">
        <f t="shared" si="0"/>
        <v>2336438.6800000002</v>
      </c>
    </row>
    <row r="9" spans="1:10" x14ac:dyDescent="0.25">
      <c r="A9" s="99" t="s">
        <v>77</v>
      </c>
      <c r="B9" s="98"/>
      <c r="C9" s="98"/>
      <c r="D9" s="98"/>
      <c r="E9" s="103"/>
      <c r="F9" s="71">
        <v>1870655.54</v>
      </c>
      <c r="G9" s="71">
        <v>2329512.06</v>
      </c>
      <c r="H9" s="71">
        <v>2349696.36</v>
      </c>
      <c r="I9" s="71">
        <v>2336438.6800000002</v>
      </c>
      <c r="J9" s="71">
        <v>2336438.6800000002</v>
      </c>
    </row>
    <row r="10" spans="1:10" x14ac:dyDescent="0.25">
      <c r="A10" s="104" t="s">
        <v>78</v>
      </c>
      <c r="B10" s="103"/>
      <c r="C10" s="103"/>
      <c r="D10" s="103"/>
      <c r="E10" s="103"/>
      <c r="F10" s="71">
        <v>0</v>
      </c>
      <c r="G10" s="71">
        <v>0</v>
      </c>
      <c r="H10" s="71">
        <v>0</v>
      </c>
      <c r="I10" s="71">
        <v>0</v>
      </c>
      <c r="J10" s="71">
        <v>0</v>
      </c>
    </row>
    <row r="11" spans="1:10" x14ac:dyDescent="0.25">
      <c r="A11" s="42" t="s">
        <v>79</v>
      </c>
      <c r="B11" s="43"/>
      <c r="C11" s="43"/>
      <c r="D11" s="43"/>
      <c r="E11" s="43"/>
      <c r="F11" s="70">
        <f>F12+F13</f>
        <v>1878249.41</v>
      </c>
      <c r="G11" s="70">
        <f t="shared" ref="G11:J11" si="1">G12+G13</f>
        <v>2371254.38</v>
      </c>
      <c r="H11" s="70">
        <f t="shared" si="1"/>
        <v>2367696.3600000003</v>
      </c>
      <c r="I11" s="70">
        <f t="shared" si="1"/>
        <v>2336438.6800000002</v>
      </c>
      <c r="J11" s="70">
        <f t="shared" si="1"/>
        <v>2336438.6800000002</v>
      </c>
    </row>
    <row r="12" spans="1:10" x14ac:dyDescent="0.25">
      <c r="A12" s="97" t="s">
        <v>80</v>
      </c>
      <c r="B12" s="98"/>
      <c r="C12" s="98"/>
      <c r="D12" s="98"/>
      <c r="E12" s="98"/>
      <c r="F12" s="71">
        <v>1859767.45</v>
      </c>
      <c r="G12" s="71">
        <v>2358588.6</v>
      </c>
      <c r="H12" s="71">
        <v>2358117.39</v>
      </c>
      <c r="I12" s="71">
        <v>2326859.71</v>
      </c>
      <c r="J12" s="72">
        <v>2326859.71</v>
      </c>
    </row>
    <row r="13" spans="1:10" x14ac:dyDescent="0.25">
      <c r="A13" s="105" t="s">
        <v>81</v>
      </c>
      <c r="B13" s="103"/>
      <c r="C13" s="103"/>
      <c r="D13" s="103"/>
      <c r="E13" s="103"/>
      <c r="F13" s="73">
        <v>18481.96</v>
      </c>
      <c r="G13" s="73">
        <v>12665.78</v>
      </c>
      <c r="H13" s="73">
        <v>9578.9699999999993</v>
      </c>
      <c r="I13" s="73">
        <v>9578.9699999999993</v>
      </c>
      <c r="J13" s="72">
        <v>9578.9699999999993</v>
      </c>
    </row>
    <row r="14" spans="1:10" x14ac:dyDescent="0.25">
      <c r="A14" s="87" t="s">
        <v>82</v>
      </c>
      <c r="B14" s="88"/>
      <c r="C14" s="88"/>
      <c r="D14" s="88"/>
      <c r="E14" s="88"/>
      <c r="F14" s="70">
        <f>F8-F11</f>
        <v>-7593.8699999998789</v>
      </c>
      <c r="G14" s="70">
        <f t="shared" ref="G14:J14" si="2">G8-G11</f>
        <v>-41742.319999999832</v>
      </c>
      <c r="H14" s="70">
        <f t="shared" si="2"/>
        <v>-18000.000000000466</v>
      </c>
      <c r="I14" s="70">
        <f t="shared" si="2"/>
        <v>0</v>
      </c>
      <c r="J14" s="70">
        <f t="shared" si="2"/>
        <v>0</v>
      </c>
    </row>
    <row r="15" spans="1:10" ht="18" x14ac:dyDescent="0.25">
      <c r="A15" s="29"/>
      <c r="B15" s="46"/>
      <c r="C15" s="46"/>
      <c r="D15" s="46"/>
      <c r="E15" s="46"/>
      <c r="F15" s="46"/>
      <c r="G15" s="46"/>
      <c r="H15" s="47"/>
      <c r="I15" s="47"/>
      <c r="J15" s="47"/>
    </row>
    <row r="16" spans="1:10" ht="18" customHeight="1" x14ac:dyDescent="0.25">
      <c r="A16" s="89" t="s">
        <v>83</v>
      </c>
      <c r="B16" s="90"/>
      <c r="C16" s="90"/>
      <c r="D16" s="90"/>
      <c r="E16" s="90"/>
      <c r="F16" s="90"/>
      <c r="G16" s="90"/>
      <c r="H16" s="90"/>
      <c r="I16" s="90"/>
      <c r="J16" s="90"/>
    </row>
    <row r="17" spans="1:10" ht="18" x14ac:dyDescent="0.25">
      <c r="A17" s="29"/>
      <c r="B17" s="46"/>
      <c r="C17" s="46"/>
      <c r="D17" s="46"/>
      <c r="E17" s="46"/>
      <c r="F17" s="46"/>
      <c r="G17" s="46"/>
      <c r="H17" s="47"/>
      <c r="I17" s="47"/>
      <c r="J17" s="47"/>
    </row>
    <row r="18" spans="1:10" ht="25.5" x14ac:dyDescent="0.25">
      <c r="A18" s="36"/>
      <c r="B18" s="37"/>
      <c r="C18" s="37"/>
      <c r="D18" s="38"/>
      <c r="E18" s="39"/>
      <c r="F18" s="40" t="s">
        <v>84</v>
      </c>
      <c r="G18" s="40" t="s">
        <v>2</v>
      </c>
      <c r="H18" s="40" t="s">
        <v>73</v>
      </c>
      <c r="I18" s="40" t="s">
        <v>74</v>
      </c>
      <c r="J18" s="40" t="s">
        <v>75</v>
      </c>
    </row>
    <row r="19" spans="1:10" ht="15.75" customHeight="1" x14ac:dyDescent="0.25">
      <c r="A19" s="99" t="s">
        <v>85</v>
      </c>
      <c r="B19" s="106"/>
      <c r="C19" s="106"/>
      <c r="D19" s="106"/>
      <c r="E19" s="107"/>
      <c r="F19" s="44">
        <v>0</v>
      </c>
      <c r="G19" s="44">
        <v>0</v>
      </c>
      <c r="H19" s="44">
        <v>0</v>
      </c>
      <c r="I19" s="44">
        <v>0</v>
      </c>
      <c r="J19" s="44">
        <v>0</v>
      </c>
    </row>
    <row r="20" spans="1:10" x14ac:dyDescent="0.25">
      <c r="A20" s="99" t="s">
        <v>86</v>
      </c>
      <c r="B20" s="98"/>
      <c r="C20" s="98"/>
      <c r="D20" s="98"/>
      <c r="E20" s="98"/>
      <c r="F20" s="44">
        <v>0</v>
      </c>
      <c r="G20" s="44">
        <v>0</v>
      </c>
      <c r="H20" s="44">
        <v>0</v>
      </c>
      <c r="I20" s="44">
        <v>0</v>
      </c>
      <c r="J20" s="44">
        <v>0</v>
      </c>
    </row>
    <row r="21" spans="1:10" x14ac:dyDescent="0.25">
      <c r="A21" s="87" t="s">
        <v>87</v>
      </c>
      <c r="B21" s="88"/>
      <c r="C21" s="88"/>
      <c r="D21" s="88"/>
      <c r="E21" s="88"/>
      <c r="F21" s="41">
        <v>0</v>
      </c>
      <c r="G21" s="41">
        <v>0</v>
      </c>
      <c r="H21" s="41">
        <v>0</v>
      </c>
      <c r="I21" s="41">
        <v>0</v>
      </c>
      <c r="J21" s="41">
        <v>0</v>
      </c>
    </row>
    <row r="22" spans="1:10" ht="18" x14ac:dyDescent="0.25">
      <c r="A22" s="48"/>
      <c r="B22" s="46"/>
      <c r="C22" s="46"/>
      <c r="D22" s="46"/>
      <c r="E22" s="46"/>
      <c r="F22" s="46"/>
      <c r="G22" s="46"/>
      <c r="H22" s="47"/>
      <c r="I22" s="47"/>
      <c r="J22" s="47"/>
    </row>
    <row r="23" spans="1:10" ht="18" customHeight="1" x14ac:dyDescent="0.25">
      <c r="A23" s="89" t="s">
        <v>88</v>
      </c>
      <c r="B23" s="90"/>
      <c r="C23" s="90"/>
      <c r="D23" s="90"/>
      <c r="E23" s="90"/>
      <c r="F23" s="90"/>
      <c r="G23" s="90"/>
      <c r="H23" s="90"/>
      <c r="I23" s="90"/>
      <c r="J23" s="90"/>
    </row>
    <row r="24" spans="1:10" ht="18" x14ac:dyDescent="0.25">
      <c r="A24" s="48"/>
      <c r="B24" s="46"/>
      <c r="C24" s="46"/>
      <c r="D24" s="46"/>
      <c r="E24" s="46"/>
      <c r="F24" s="46"/>
      <c r="G24" s="46"/>
      <c r="H24" s="47"/>
      <c r="I24" s="47"/>
      <c r="J24" s="47"/>
    </row>
    <row r="25" spans="1:10" ht="25.5" x14ac:dyDescent="0.25">
      <c r="A25" s="36"/>
      <c r="B25" s="37"/>
      <c r="C25" s="37"/>
      <c r="D25" s="38"/>
      <c r="E25" s="39"/>
      <c r="F25" s="40" t="s">
        <v>84</v>
      </c>
      <c r="G25" s="40" t="s">
        <v>2</v>
      </c>
      <c r="H25" s="40" t="s">
        <v>73</v>
      </c>
      <c r="I25" s="40" t="s">
        <v>74</v>
      </c>
      <c r="J25" s="40" t="s">
        <v>75</v>
      </c>
    </row>
    <row r="26" spans="1:10" x14ac:dyDescent="0.25">
      <c r="A26" s="91" t="s">
        <v>89</v>
      </c>
      <c r="B26" s="92"/>
      <c r="C26" s="92"/>
      <c r="D26" s="92"/>
      <c r="E26" s="93"/>
      <c r="F26" s="49"/>
      <c r="G26" s="79">
        <v>41742.32</v>
      </c>
      <c r="H26" s="79">
        <v>18000</v>
      </c>
      <c r="I26" s="49"/>
      <c r="J26" s="50"/>
    </row>
    <row r="27" spans="1:10" ht="30" customHeight="1" x14ac:dyDescent="0.25">
      <c r="A27" s="94" t="s">
        <v>90</v>
      </c>
      <c r="B27" s="95"/>
      <c r="C27" s="95"/>
      <c r="D27" s="95"/>
      <c r="E27" s="96"/>
      <c r="F27" s="51"/>
      <c r="G27" s="78">
        <v>41742.32</v>
      </c>
      <c r="H27" s="78">
        <v>18000</v>
      </c>
      <c r="I27" s="51">
        <v>0</v>
      </c>
      <c r="J27" s="45">
        <v>0</v>
      </c>
    </row>
    <row r="28" spans="1:10" ht="30" customHeight="1" x14ac:dyDescent="0.25">
      <c r="A28" s="94" t="s">
        <v>91</v>
      </c>
      <c r="B28" s="95"/>
      <c r="C28" s="95"/>
      <c r="D28" s="95"/>
      <c r="E28" s="96"/>
      <c r="F28" s="51"/>
      <c r="G28" s="78"/>
      <c r="H28" s="78"/>
      <c r="I28" s="51">
        <v>0</v>
      </c>
      <c r="J28" s="45">
        <v>0</v>
      </c>
    </row>
    <row r="29" spans="1:10" x14ac:dyDescent="0.25">
      <c r="G29" s="80"/>
      <c r="H29" s="80"/>
    </row>
    <row r="30" spans="1:10" x14ac:dyDescent="0.25">
      <c r="G30" s="80"/>
      <c r="H30" s="80"/>
    </row>
    <row r="31" spans="1:10" x14ac:dyDescent="0.25">
      <c r="A31" s="97" t="s">
        <v>92</v>
      </c>
      <c r="B31" s="98"/>
      <c r="C31" s="98"/>
      <c r="D31" s="98"/>
      <c r="E31" s="98"/>
      <c r="F31" s="44">
        <v>0</v>
      </c>
      <c r="G31" s="73">
        <v>41742.32</v>
      </c>
      <c r="H31" s="73">
        <v>18000</v>
      </c>
      <c r="I31" s="44">
        <v>0</v>
      </c>
      <c r="J31" s="44">
        <v>0</v>
      </c>
    </row>
    <row r="32" spans="1:10" ht="11.25" customHeight="1" x14ac:dyDescent="0.25">
      <c r="A32" s="52"/>
      <c r="B32" s="53"/>
      <c r="C32" s="53"/>
      <c r="D32" s="53"/>
      <c r="E32" s="53"/>
      <c r="F32" s="54"/>
      <c r="G32" s="54"/>
      <c r="H32" s="54"/>
      <c r="I32" s="54"/>
      <c r="J32" s="54"/>
    </row>
    <row r="33" spans="1:10" ht="29.25" customHeight="1" x14ac:dyDescent="0.25">
      <c r="A33" s="85" t="s">
        <v>93</v>
      </c>
      <c r="B33" s="86"/>
      <c r="C33" s="86"/>
      <c r="D33" s="86"/>
      <c r="E33" s="86"/>
      <c r="F33" s="86"/>
      <c r="G33" s="86"/>
      <c r="H33" s="86"/>
      <c r="I33" s="86"/>
      <c r="J33" s="86"/>
    </row>
    <row r="34" spans="1:10" ht="8.25" customHeight="1" x14ac:dyDescent="0.25"/>
    <row r="35" spans="1:10" x14ac:dyDescent="0.25">
      <c r="A35" s="85" t="s">
        <v>94</v>
      </c>
      <c r="B35" s="86"/>
      <c r="C35" s="86"/>
      <c r="D35" s="86"/>
      <c r="E35" s="86"/>
      <c r="F35" s="86"/>
      <c r="G35" s="86"/>
      <c r="H35" s="86"/>
      <c r="I35" s="86"/>
      <c r="J35" s="86"/>
    </row>
    <row r="36" spans="1:10" ht="8.25" customHeight="1" x14ac:dyDescent="0.25"/>
    <row r="37" spans="1:10" ht="29.25" customHeight="1" x14ac:dyDescent="0.25">
      <c r="A37" s="85" t="s">
        <v>95</v>
      </c>
      <c r="B37" s="86"/>
      <c r="C37" s="86"/>
      <c r="D37" s="86"/>
      <c r="E37" s="86"/>
      <c r="F37" s="86"/>
      <c r="G37" s="86"/>
      <c r="H37" s="86"/>
      <c r="I37" s="86"/>
      <c r="J37" s="86"/>
    </row>
  </sheetData>
  <mergeCells count="21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3:J33"/>
    <mergeCell ref="A35:J35"/>
    <mergeCell ref="A37:J37"/>
    <mergeCell ref="A21:E21"/>
    <mergeCell ref="A23:J23"/>
    <mergeCell ref="A26:E26"/>
    <mergeCell ref="A27:E27"/>
    <mergeCell ref="A28:E28"/>
    <mergeCell ref="A31:E31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workbookViewId="0">
      <selection activeCell="C49" sqref="C49"/>
    </sheetView>
  </sheetViews>
  <sheetFormatPr defaultRowHeight="11.25" x14ac:dyDescent="0.15"/>
  <cols>
    <col min="1" max="1" width="29.42578125" style="14" customWidth="1"/>
    <col min="2" max="3" width="11.7109375" style="14" customWidth="1"/>
    <col min="4" max="4" width="9.7109375" style="14" customWidth="1"/>
    <col min="5" max="5" width="11.7109375" style="14" customWidth="1"/>
    <col min="6" max="6" width="8.5703125" style="14" customWidth="1"/>
    <col min="7" max="7" width="13.28515625" style="14" customWidth="1"/>
    <col min="8" max="8" width="8.5703125" style="14" customWidth="1"/>
    <col min="9" max="9" width="13.140625" style="14" customWidth="1"/>
    <col min="10" max="10" width="8.5703125" style="14" customWidth="1"/>
    <col min="11" max="16384" width="9.140625" style="1"/>
  </cols>
  <sheetData>
    <row r="1" spans="1:10" customFormat="1" ht="42" customHeight="1" x14ac:dyDescent="0.25">
      <c r="A1" s="89" t="s">
        <v>97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customFormat="1" ht="18" customHeight="1" x14ac:dyDescent="0.25">
      <c r="A2" s="74"/>
      <c r="B2" s="29"/>
      <c r="C2" s="29"/>
      <c r="D2" s="29"/>
      <c r="E2" s="29"/>
      <c r="F2" s="29"/>
      <c r="G2" s="29"/>
      <c r="H2" s="29"/>
      <c r="I2" s="29"/>
    </row>
    <row r="3" spans="1:10" customFormat="1" ht="15.75" x14ac:dyDescent="0.25">
      <c r="A3" s="89" t="s">
        <v>69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customFormat="1" ht="18" x14ac:dyDescent="0.25">
      <c r="A4" s="74"/>
      <c r="B4" s="29"/>
      <c r="C4" s="29"/>
      <c r="D4" s="29"/>
      <c r="E4" s="29"/>
      <c r="F4" s="29"/>
      <c r="G4" s="29"/>
      <c r="H4" s="30"/>
      <c r="I4" s="30"/>
    </row>
    <row r="5" spans="1:10" customFormat="1" ht="18" customHeight="1" x14ac:dyDescent="0.25">
      <c r="A5" s="89" t="s">
        <v>96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x14ac:dyDescent="0.15">
      <c r="A6" s="75"/>
    </row>
    <row r="7" spans="1:10" x14ac:dyDescent="0.15">
      <c r="A7" s="75"/>
    </row>
    <row r="8" spans="1:10" ht="12" thickBot="1" x14ac:dyDescent="0.2">
      <c r="A8" s="75"/>
    </row>
    <row r="9" spans="1:10" s="2" customFormat="1" ht="36" customHeight="1" thickBot="1" x14ac:dyDescent="0.2">
      <c r="A9" s="4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</row>
    <row r="10" spans="1:10" s="3" customFormat="1" ht="12" x14ac:dyDescent="0.2">
      <c r="A10" s="5" t="s">
        <v>10</v>
      </c>
      <c r="B10" s="5"/>
      <c r="C10" s="5"/>
      <c r="D10" s="5"/>
      <c r="E10" s="5"/>
      <c r="F10" s="5"/>
      <c r="G10" s="6"/>
      <c r="H10" s="5"/>
      <c r="I10" s="5"/>
      <c r="J10" s="5"/>
    </row>
    <row r="11" spans="1:10" s="3" customFormat="1" ht="12" x14ac:dyDescent="0.2">
      <c r="A11" s="5" t="s">
        <v>11</v>
      </c>
      <c r="B11" s="7">
        <v>1870655.54</v>
      </c>
      <c r="C11" s="7">
        <v>2329512.06</v>
      </c>
      <c r="D11" s="8">
        <v>135.63</v>
      </c>
      <c r="E11" s="7">
        <v>2349696.36</v>
      </c>
      <c r="F11" s="8">
        <v>101.24</v>
      </c>
      <c r="G11" s="9">
        <v>2336438.6800000002</v>
      </c>
      <c r="H11" s="8">
        <v>99.44</v>
      </c>
      <c r="I11" s="7">
        <v>2336438.6800000002</v>
      </c>
      <c r="J11" s="8">
        <v>100</v>
      </c>
    </row>
    <row r="12" spans="1:10" s="3" customFormat="1" ht="33.75" x14ac:dyDescent="0.2">
      <c r="A12" s="81" t="s">
        <v>12</v>
      </c>
      <c r="B12" s="7">
        <v>1684322.06</v>
      </c>
      <c r="C12" s="7">
        <v>2064284.01</v>
      </c>
      <c r="D12" s="8">
        <v>122.56</v>
      </c>
      <c r="E12" s="7">
        <v>2084125.35</v>
      </c>
      <c r="F12" s="8">
        <v>100.96</v>
      </c>
      <c r="G12" s="9">
        <v>2070867.67</v>
      </c>
      <c r="H12" s="8">
        <v>99.36</v>
      </c>
      <c r="I12" s="7">
        <v>2070867.67</v>
      </c>
      <c r="J12" s="8">
        <v>100</v>
      </c>
    </row>
    <row r="13" spans="1:10" s="3" customFormat="1" ht="22.5" x14ac:dyDescent="0.2">
      <c r="A13" s="82" t="s">
        <v>13</v>
      </c>
      <c r="B13" s="10">
        <v>1684064.11</v>
      </c>
      <c r="C13" s="10">
        <v>2064284.01</v>
      </c>
      <c r="D13" s="11">
        <v>122.58</v>
      </c>
      <c r="E13" s="10">
        <v>2084125.35</v>
      </c>
      <c r="F13" s="11">
        <v>100.96</v>
      </c>
      <c r="G13" s="9">
        <v>2070867.67</v>
      </c>
      <c r="H13" s="11">
        <v>99.36</v>
      </c>
      <c r="I13" s="10">
        <v>2070867.67</v>
      </c>
      <c r="J13" s="11">
        <v>100</v>
      </c>
    </row>
    <row r="14" spans="1:10" s="3" customFormat="1" ht="12" x14ac:dyDescent="0.2">
      <c r="A14" s="81" t="s">
        <v>14</v>
      </c>
      <c r="B14" s="7">
        <v>25.52</v>
      </c>
      <c r="C14" s="8">
        <v>26.59</v>
      </c>
      <c r="D14" s="8">
        <v>104.19</v>
      </c>
      <c r="E14" s="8">
        <v>26.54</v>
      </c>
      <c r="F14" s="8">
        <v>99.81</v>
      </c>
      <c r="G14" s="12">
        <v>26.54</v>
      </c>
      <c r="H14" s="8">
        <v>100</v>
      </c>
      <c r="I14" s="8">
        <v>26.54</v>
      </c>
      <c r="J14" s="8">
        <v>100</v>
      </c>
    </row>
    <row r="15" spans="1:10" s="3" customFormat="1" ht="22.5" x14ac:dyDescent="0.2">
      <c r="A15" s="82" t="s">
        <v>15</v>
      </c>
      <c r="B15" s="10">
        <v>25.52</v>
      </c>
      <c r="C15" s="11">
        <v>26.59</v>
      </c>
      <c r="D15" s="11">
        <v>104.19</v>
      </c>
      <c r="E15" s="11">
        <v>26.54</v>
      </c>
      <c r="F15" s="11">
        <v>99.81</v>
      </c>
      <c r="G15" s="12">
        <v>26.54</v>
      </c>
      <c r="H15" s="11">
        <v>100</v>
      </c>
      <c r="I15" s="11">
        <v>26.54</v>
      </c>
      <c r="J15" s="11">
        <v>100</v>
      </c>
    </row>
    <row r="16" spans="1:10" s="3" customFormat="1" ht="45" x14ac:dyDescent="0.2">
      <c r="A16" s="81" t="s">
        <v>16</v>
      </c>
      <c r="B16" s="7">
        <v>26491.74</v>
      </c>
      <c r="C16" s="7">
        <v>31758.44</v>
      </c>
      <c r="D16" s="8">
        <v>119.88</v>
      </c>
      <c r="E16" s="7">
        <v>44310.18</v>
      </c>
      <c r="F16" s="8">
        <v>139.52000000000001</v>
      </c>
      <c r="G16" s="9">
        <v>44310.18</v>
      </c>
      <c r="H16" s="8">
        <v>100</v>
      </c>
      <c r="I16" s="7">
        <v>44310.18</v>
      </c>
      <c r="J16" s="8">
        <v>100</v>
      </c>
    </row>
    <row r="17" spans="1:10" s="3" customFormat="1" ht="22.5" x14ac:dyDescent="0.2">
      <c r="A17" s="82" t="s">
        <v>17</v>
      </c>
      <c r="B17" s="10">
        <v>26491.74</v>
      </c>
      <c r="C17" s="10">
        <v>31758.44</v>
      </c>
      <c r="D17" s="11">
        <v>120.3</v>
      </c>
      <c r="E17" s="10">
        <v>44310.18</v>
      </c>
      <c r="F17" s="11">
        <v>139.52000000000001</v>
      </c>
      <c r="G17" s="9">
        <v>44310.18</v>
      </c>
      <c r="H17" s="11">
        <v>100</v>
      </c>
      <c r="I17" s="10">
        <v>44310.18</v>
      </c>
      <c r="J17" s="11">
        <v>100</v>
      </c>
    </row>
    <row r="18" spans="1:10" s="3" customFormat="1" ht="45" x14ac:dyDescent="0.2">
      <c r="A18" s="81" t="s">
        <v>18</v>
      </c>
      <c r="B18" s="7">
        <v>305.26</v>
      </c>
      <c r="C18" s="7">
        <v>5216.04</v>
      </c>
      <c r="D18" s="7">
        <v>1708.72</v>
      </c>
      <c r="E18" s="7">
        <v>2256.29</v>
      </c>
      <c r="F18" s="8">
        <v>43.26</v>
      </c>
      <c r="G18" s="9">
        <v>2256.29</v>
      </c>
      <c r="H18" s="8">
        <v>100</v>
      </c>
      <c r="I18" s="7">
        <v>2256.29</v>
      </c>
      <c r="J18" s="8">
        <v>100</v>
      </c>
    </row>
    <row r="19" spans="1:10" s="3" customFormat="1" ht="22.5" x14ac:dyDescent="0.2">
      <c r="A19" s="82" t="s">
        <v>19</v>
      </c>
      <c r="B19" s="10">
        <v>305.26</v>
      </c>
      <c r="C19" s="10">
        <v>5216.04</v>
      </c>
      <c r="D19" s="10">
        <v>1708.72</v>
      </c>
      <c r="E19" s="10">
        <v>2256.29</v>
      </c>
      <c r="F19" s="11">
        <v>43.26</v>
      </c>
      <c r="G19" s="9">
        <v>2256.29</v>
      </c>
      <c r="H19" s="11">
        <v>100</v>
      </c>
      <c r="I19" s="10">
        <v>2256.29</v>
      </c>
      <c r="J19" s="11">
        <v>100</v>
      </c>
    </row>
    <row r="20" spans="1:10" s="3" customFormat="1" ht="33.75" x14ac:dyDescent="0.2">
      <c r="A20" s="81" t="s">
        <v>20</v>
      </c>
      <c r="B20" s="76">
        <v>159510.96</v>
      </c>
      <c r="C20" s="7">
        <v>228226.98</v>
      </c>
      <c r="D20" s="5"/>
      <c r="E20" s="7">
        <v>218978</v>
      </c>
      <c r="F20" s="8">
        <v>99.75</v>
      </c>
      <c r="G20" s="9">
        <v>218978</v>
      </c>
      <c r="H20" s="8">
        <v>100</v>
      </c>
      <c r="I20" s="7">
        <v>218978</v>
      </c>
      <c r="J20" s="8">
        <v>100</v>
      </c>
    </row>
    <row r="21" spans="1:10" s="3" customFormat="1" ht="12" x14ac:dyDescent="0.2">
      <c r="A21" s="82" t="s">
        <v>21</v>
      </c>
      <c r="B21" s="77">
        <v>8336.0300000000007</v>
      </c>
      <c r="C21" s="10">
        <v>9605.43</v>
      </c>
      <c r="D21" s="13"/>
      <c r="E21" s="10">
        <v>18052.63</v>
      </c>
      <c r="F21" s="11">
        <v>187.94</v>
      </c>
      <c r="G21" s="9">
        <v>18052.63</v>
      </c>
      <c r="H21" s="11">
        <v>100</v>
      </c>
      <c r="I21" s="10">
        <v>18052.63</v>
      </c>
      <c r="J21" s="11">
        <v>100</v>
      </c>
    </row>
    <row r="22" spans="1:10" s="3" customFormat="1" ht="22.5" x14ac:dyDescent="0.2">
      <c r="A22" s="82" t="s">
        <v>22</v>
      </c>
      <c r="B22" s="77">
        <v>136017.07</v>
      </c>
      <c r="C22" s="10">
        <v>182168.71</v>
      </c>
      <c r="D22" s="13"/>
      <c r="E22" s="10">
        <v>173468.71</v>
      </c>
      <c r="F22" s="11">
        <v>100</v>
      </c>
      <c r="G22" s="9">
        <v>173468.71</v>
      </c>
      <c r="H22" s="11">
        <v>100</v>
      </c>
      <c r="I22" s="10">
        <v>173468.71</v>
      </c>
      <c r="J22" s="11">
        <v>100</v>
      </c>
    </row>
    <row r="23" spans="1:10" s="3" customFormat="1" ht="12" x14ac:dyDescent="0.2">
      <c r="A23" s="82" t="s">
        <v>23</v>
      </c>
      <c r="B23" s="77">
        <v>15157.86</v>
      </c>
      <c r="C23" s="10">
        <v>36452.839999999997</v>
      </c>
      <c r="D23" s="13"/>
      <c r="E23" s="10">
        <v>27456.66</v>
      </c>
      <c r="F23" s="11">
        <v>75.319999999999993</v>
      </c>
      <c r="G23" s="9">
        <v>27456.66</v>
      </c>
      <c r="H23" s="11">
        <v>100</v>
      </c>
      <c r="I23" s="10">
        <v>27456.66</v>
      </c>
      <c r="J23" s="11">
        <v>100</v>
      </c>
    </row>
    <row r="24" spans="1:10" s="3" customFormat="1" ht="12" x14ac:dyDescent="0.2">
      <c r="A24" s="5" t="s">
        <v>24</v>
      </c>
      <c r="B24" s="7">
        <v>1870655.54</v>
      </c>
      <c r="C24" s="7">
        <v>2329512.06</v>
      </c>
      <c r="D24" s="8">
        <v>135.62</v>
      </c>
      <c r="E24" s="7">
        <v>2349696.36</v>
      </c>
      <c r="F24" s="8">
        <v>101.24</v>
      </c>
      <c r="G24" s="9">
        <v>2336438.6800000002</v>
      </c>
      <c r="H24" s="8">
        <v>99.44</v>
      </c>
      <c r="I24" s="7">
        <v>2336438.6800000002</v>
      </c>
      <c r="J24" s="8">
        <v>100</v>
      </c>
    </row>
    <row r="25" spans="1:10" s="3" customFormat="1" ht="12" x14ac:dyDescent="0.2">
      <c r="A25" s="5" t="s">
        <v>25</v>
      </c>
      <c r="B25" s="7">
        <v>1859767.45</v>
      </c>
      <c r="C25" s="7">
        <v>2358588.6</v>
      </c>
      <c r="D25" s="8">
        <v>124.7</v>
      </c>
      <c r="E25" s="7">
        <v>2358117.39</v>
      </c>
      <c r="F25" s="8">
        <v>100.35</v>
      </c>
      <c r="G25" s="9">
        <v>2326859.71</v>
      </c>
      <c r="H25" s="8">
        <v>98.67</v>
      </c>
      <c r="I25" s="7">
        <v>2326859.71</v>
      </c>
      <c r="J25" s="8">
        <v>100</v>
      </c>
    </row>
    <row r="26" spans="1:10" s="3" customFormat="1" ht="12" x14ac:dyDescent="0.2">
      <c r="A26" s="81" t="s">
        <v>26</v>
      </c>
      <c r="B26" s="7">
        <v>1637265.9</v>
      </c>
      <c r="C26" s="7">
        <v>2007630.71</v>
      </c>
      <c r="D26" s="8">
        <v>122.62</v>
      </c>
      <c r="E26" s="7">
        <v>2026071.14</v>
      </c>
      <c r="F26" s="8">
        <v>100.92</v>
      </c>
      <c r="G26" s="9">
        <v>2023232.2</v>
      </c>
      <c r="H26" s="8">
        <v>99.86</v>
      </c>
      <c r="I26" s="7">
        <v>2023232.2</v>
      </c>
      <c r="J26" s="8">
        <v>100</v>
      </c>
    </row>
    <row r="27" spans="1:10" s="3" customFormat="1" ht="12" x14ac:dyDescent="0.2">
      <c r="A27" s="82" t="s">
        <v>21</v>
      </c>
      <c r="B27" s="10">
        <v>5416.12</v>
      </c>
      <c r="C27" s="10">
        <v>6353.72</v>
      </c>
      <c r="D27" s="11">
        <v>117.31</v>
      </c>
      <c r="E27" s="10">
        <v>15265.45</v>
      </c>
      <c r="F27" s="11">
        <v>240.26</v>
      </c>
      <c r="G27" s="9">
        <v>15265.45</v>
      </c>
      <c r="H27" s="11">
        <v>100</v>
      </c>
      <c r="I27" s="10">
        <v>15265.45</v>
      </c>
      <c r="J27" s="11">
        <v>100</v>
      </c>
    </row>
    <row r="28" spans="1:10" s="3" customFormat="1" ht="12" x14ac:dyDescent="0.2">
      <c r="A28" s="82" t="s">
        <v>23</v>
      </c>
      <c r="B28" s="10">
        <v>12579.82</v>
      </c>
      <c r="C28" s="10">
        <v>25709</v>
      </c>
      <c r="D28" s="11">
        <v>204.37</v>
      </c>
      <c r="E28" s="10">
        <v>16832.34</v>
      </c>
      <c r="F28" s="11">
        <v>65.47</v>
      </c>
      <c r="G28" s="9">
        <v>16832.34</v>
      </c>
      <c r="H28" s="11">
        <v>100</v>
      </c>
      <c r="I28" s="10">
        <v>16832.34</v>
      </c>
      <c r="J28" s="11">
        <v>100</v>
      </c>
    </row>
    <row r="29" spans="1:10" s="3" customFormat="1" ht="22.5" x14ac:dyDescent="0.2">
      <c r="A29" s="82" t="s">
        <v>13</v>
      </c>
      <c r="B29" s="10">
        <v>1617276.3</v>
      </c>
      <c r="C29" s="10">
        <v>1975567.99</v>
      </c>
      <c r="D29" s="11">
        <v>122.15</v>
      </c>
      <c r="E29" s="10">
        <v>1993973.35</v>
      </c>
      <c r="F29" s="11">
        <v>100.93</v>
      </c>
      <c r="G29" s="9">
        <v>1991134.41</v>
      </c>
      <c r="H29" s="11">
        <v>99.86</v>
      </c>
      <c r="I29" s="10">
        <v>1991134.41</v>
      </c>
      <c r="J29" s="11">
        <v>100</v>
      </c>
    </row>
    <row r="30" spans="1:10" s="3" customFormat="1" ht="12" x14ac:dyDescent="0.2">
      <c r="A30" s="81" t="s">
        <v>27</v>
      </c>
      <c r="B30" s="7">
        <v>185931.11</v>
      </c>
      <c r="C30" s="7">
        <v>314705.27</v>
      </c>
      <c r="D30" s="8">
        <v>145.27000000000001</v>
      </c>
      <c r="E30" s="7">
        <v>294357.23</v>
      </c>
      <c r="F30" s="8">
        <v>96.19</v>
      </c>
      <c r="G30" s="9">
        <v>267398.44</v>
      </c>
      <c r="H30" s="8">
        <v>90.84</v>
      </c>
      <c r="I30" s="7">
        <v>267398.44</v>
      </c>
      <c r="J30" s="8">
        <v>100</v>
      </c>
    </row>
    <row r="31" spans="1:10" s="3" customFormat="1" ht="12" x14ac:dyDescent="0.2">
      <c r="A31" s="82" t="s">
        <v>21</v>
      </c>
      <c r="B31" s="10">
        <v>919.94</v>
      </c>
      <c r="C31" s="10">
        <v>2654.46</v>
      </c>
      <c r="D31" s="11">
        <v>288.55</v>
      </c>
      <c r="E31" s="10">
        <v>1862</v>
      </c>
      <c r="F31" s="11">
        <v>70.150000000000006</v>
      </c>
      <c r="G31" s="9">
        <v>1862</v>
      </c>
      <c r="H31" s="11">
        <v>100</v>
      </c>
      <c r="I31" s="10">
        <v>1862</v>
      </c>
      <c r="J31" s="11">
        <v>100</v>
      </c>
    </row>
    <row r="32" spans="1:10" s="3" customFormat="1" ht="22.5" x14ac:dyDescent="0.2">
      <c r="A32" s="82" t="s">
        <v>17</v>
      </c>
      <c r="B32" s="10">
        <v>28170.47</v>
      </c>
      <c r="C32" s="10">
        <v>29912.02</v>
      </c>
      <c r="D32" s="11">
        <v>106.18</v>
      </c>
      <c r="E32" s="10">
        <v>44310.18</v>
      </c>
      <c r="F32" s="11">
        <v>148.13999999999999</v>
      </c>
      <c r="G32" s="9">
        <v>44310.18</v>
      </c>
      <c r="H32" s="11">
        <v>100</v>
      </c>
      <c r="I32" s="10">
        <v>44310.18</v>
      </c>
      <c r="J32" s="11">
        <v>100</v>
      </c>
    </row>
    <row r="33" spans="1:10" s="3" customFormat="1" ht="22.5" x14ac:dyDescent="0.2">
      <c r="A33" s="82" t="s">
        <v>22</v>
      </c>
      <c r="B33" s="10">
        <v>134346.79999999999</v>
      </c>
      <c r="C33" s="10">
        <v>181950.48</v>
      </c>
      <c r="D33" s="11">
        <v>108.92</v>
      </c>
      <c r="E33" s="10">
        <v>173288.21</v>
      </c>
      <c r="F33" s="11">
        <v>100.02</v>
      </c>
      <c r="G33" s="9">
        <v>173288.21</v>
      </c>
      <c r="H33" s="11">
        <v>100</v>
      </c>
      <c r="I33" s="10">
        <v>173288.21</v>
      </c>
      <c r="J33" s="11">
        <v>100</v>
      </c>
    </row>
    <row r="34" spans="1:10" s="3" customFormat="1" ht="12" x14ac:dyDescent="0.2">
      <c r="A34" s="82" t="s">
        <v>23</v>
      </c>
      <c r="B34" s="10">
        <v>584.38</v>
      </c>
      <c r="C34" s="10">
        <v>10743.74</v>
      </c>
      <c r="D34" s="10">
        <v>1838.49</v>
      </c>
      <c r="E34" s="10">
        <v>10624.32</v>
      </c>
      <c r="F34" s="11">
        <v>98.89</v>
      </c>
      <c r="G34" s="9">
        <v>10624.32</v>
      </c>
      <c r="H34" s="11">
        <v>100</v>
      </c>
      <c r="I34" s="10">
        <v>10624.32</v>
      </c>
      <c r="J34" s="11">
        <v>100</v>
      </c>
    </row>
    <row r="35" spans="1:10" s="3" customFormat="1" ht="22.5" x14ac:dyDescent="0.2">
      <c r="A35" s="82" t="s">
        <v>13</v>
      </c>
      <c r="B35" s="10">
        <v>20108.05</v>
      </c>
      <c r="C35" s="10">
        <v>40867.5</v>
      </c>
      <c r="D35" s="11">
        <v>203.24</v>
      </c>
      <c r="E35" s="10">
        <v>44016.23</v>
      </c>
      <c r="F35" s="11">
        <v>107.7</v>
      </c>
      <c r="G35" s="9">
        <v>35057.440000000002</v>
      </c>
      <c r="H35" s="11">
        <v>79.650000000000006</v>
      </c>
      <c r="I35" s="10">
        <v>35057.440000000002</v>
      </c>
      <c r="J35" s="11">
        <v>100</v>
      </c>
    </row>
    <row r="36" spans="1:10" s="3" customFormat="1" ht="22.5" x14ac:dyDescent="0.2">
      <c r="A36" s="82" t="s">
        <v>28</v>
      </c>
      <c r="B36" s="10">
        <v>1801.47</v>
      </c>
      <c r="C36" s="10">
        <v>44422.87</v>
      </c>
      <c r="D36" s="10">
        <v>2465.92</v>
      </c>
      <c r="E36" s="10">
        <v>18000</v>
      </c>
      <c r="F36" s="11">
        <v>40.520000000000003</v>
      </c>
      <c r="G36" s="6"/>
      <c r="H36" s="13"/>
      <c r="I36" s="13"/>
      <c r="J36" s="13"/>
    </row>
    <row r="37" spans="1:10" s="3" customFormat="1" ht="22.5" x14ac:dyDescent="0.2">
      <c r="A37" s="82" t="s">
        <v>19</v>
      </c>
      <c r="B37" s="77"/>
      <c r="C37" s="10">
        <v>4154.2</v>
      </c>
      <c r="D37" s="13"/>
      <c r="E37" s="10">
        <v>2256.29</v>
      </c>
      <c r="F37" s="11">
        <v>54.31</v>
      </c>
      <c r="G37" s="9">
        <v>2256.29</v>
      </c>
      <c r="H37" s="11">
        <v>100</v>
      </c>
      <c r="I37" s="10">
        <v>2256.29</v>
      </c>
      <c r="J37" s="11">
        <v>100</v>
      </c>
    </row>
    <row r="38" spans="1:10" s="3" customFormat="1" ht="12" x14ac:dyDescent="0.2">
      <c r="A38" s="81" t="s">
        <v>29</v>
      </c>
      <c r="B38" s="7">
        <v>144.93</v>
      </c>
      <c r="C38" s="7">
        <v>1678.29</v>
      </c>
      <c r="D38" s="7">
        <v>1158</v>
      </c>
      <c r="E38" s="7">
        <v>1640.45</v>
      </c>
      <c r="F38" s="8">
        <v>97.75</v>
      </c>
      <c r="G38" s="12">
        <v>180.5</v>
      </c>
      <c r="H38" s="8">
        <v>11</v>
      </c>
      <c r="I38" s="8">
        <v>180.5</v>
      </c>
      <c r="J38" s="8">
        <v>100</v>
      </c>
    </row>
    <row r="39" spans="1:10" s="3" customFormat="1" ht="22.5" x14ac:dyDescent="0.2">
      <c r="A39" s="82" t="s">
        <v>22</v>
      </c>
      <c r="B39" s="10">
        <v>144.93</v>
      </c>
      <c r="C39" s="11">
        <v>218.3</v>
      </c>
      <c r="D39" s="11">
        <v>150.62</v>
      </c>
      <c r="E39" s="11">
        <v>180.5</v>
      </c>
      <c r="F39" s="11">
        <v>82.68</v>
      </c>
      <c r="G39" s="12">
        <v>180.5</v>
      </c>
      <c r="H39" s="11">
        <v>100</v>
      </c>
      <c r="I39" s="11">
        <v>180.5</v>
      </c>
      <c r="J39" s="11">
        <v>100</v>
      </c>
    </row>
    <row r="40" spans="1:10" s="3" customFormat="1" ht="22.5" x14ac:dyDescent="0.2">
      <c r="A40" s="82" t="s">
        <v>13</v>
      </c>
      <c r="B40" s="77"/>
      <c r="C40" s="10">
        <v>1459.99</v>
      </c>
      <c r="D40" s="13"/>
      <c r="E40" s="10">
        <v>1459.95</v>
      </c>
      <c r="F40" s="11">
        <v>100</v>
      </c>
      <c r="G40" s="6"/>
      <c r="H40" s="13"/>
      <c r="I40" s="13"/>
      <c r="J40" s="13"/>
    </row>
    <row r="41" spans="1:10" s="3" customFormat="1" ht="33.75" x14ac:dyDescent="0.2">
      <c r="A41" s="81" t="s">
        <v>30</v>
      </c>
      <c r="B41" s="7">
        <v>36425.56</v>
      </c>
      <c r="C41" s="7">
        <v>34574.33</v>
      </c>
      <c r="D41" s="8">
        <v>94.92</v>
      </c>
      <c r="E41" s="7">
        <v>36048.57</v>
      </c>
      <c r="F41" s="8">
        <v>104.26</v>
      </c>
      <c r="G41" s="9">
        <v>36048.57</v>
      </c>
      <c r="H41" s="8">
        <v>100</v>
      </c>
      <c r="I41" s="7">
        <v>36048.57</v>
      </c>
      <c r="J41" s="8">
        <v>100</v>
      </c>
    </row>
    <row r="42" spans="1:10" s="3" customFormat="1" ht="12" x14ac:dyDescent="0.2">
      <c r="A42" s="82" t="s">
        <v>21</v>
      </c>
      <c r="B42" s="77"/>
      <c r="C42" s="11">
        <v>66.36</v>
      </c>
      <c r="D42" s="13"/>
      <c r="E42" s="11">
        <v>66.89</v>
      </c>
      <c r="F42" s="11">
        <v>100.8</v>
      </c>
      <c r="G42" s="12">
        <v>66.89</v>
      </c>
      <c r="H42" s="11">
        <v>100</v>
      </c>
      <c r="I42" s="11">
        <v>66.89</v>
      </c>
      <c r="J42" s="11">
        <v>100</v>
      </c>
    </row>
    <row r="43" spans="1:10" s="3" customFormat="1" ht="22.5" x14ac:dyDescent="0.2">
      <c r="A43" s="82" t="s">
        <v>13</v>
      </c>
      <c r="B43" s="10">
        <v>35440.76</v>
      </c>
      <c r="C43" s="10">
        <v>34507.97</v>
      </c>
      <c r="D43" s="11">
        <v>97.37</v>
      </c>
      <c r="E43" s="10">
        <v>35981.68</v>
      </c>
      <c r="F43" s="11">
        <v>104.27</v>
      </c>
      <c r="G43" s="9">
        <v>35981.68</v>
      </c>
      <c r="H43" s="11">
        <v>100</v>
      </c>
      <c r="I43" s="10">
        <v>35981.68</v>
      </c>
      <c r="J43" s="11">
        <v>100</v>
      </c>
    </row>
    <row r="44" spans="1:10" s="3" customFormat="1" ht="22.5" x14ac:dyDescent="0.2">
      <c r="A44" s="5" t="s">
        <v>31</v>
      </c>
      <c r="B44" s="7">
        <v>257020.06</v>
      </c>
      <c r="C44" s="7">
        <v>12665.78</v>
      </c>
      <c r="D44" s="8">
        <v>4.93</v>
      </c>
      <c r="E44" s="7">
        <v>9578.9699999999993</v>
      </c>
      <c r="F44" s="8">
        <v>75.63</v>
      </c>
      <c r="G44" s="9">
        <v>9578.9699999999993</v>
      </c>
      <c r="H44" s="8">
        <v>100</v>
      </c>
      <c r="I44" s="7">
        <v>9578.9699999999993</v>
      </c>
      <c r="J44" s="8">
        <v>100</v>
      </c>
    </row>
    <row r="45" spans="1:10" s="3" customFormat="1" ht="33.75" x14ac:dyDescent="0.2">
      <c r="A45" s="81" t="s">
        <v>32</v>
      </c>
      <c r="B45" s="7">
        <v>18481.96</v>
      </c>
      <c r="C45" s="7">
        <v>12665.78</v>
      </c>
      <c r="D45" s="8">
        <v>68.53</v>
      </c>
      <c r="E45" s="7">
        <v>9578.9699999999993</v>
      </c>
      <c r="F45" s="8">
        <v>75.63</v>
      </c>
      <c r="G45" s="9">
        <v>9578.9699999999993</v>
      </c>
      <c r="H45" s="8">
        <v>100</v>
      </c>
      <c r="I45" s="7">
        <v>9578.9699999999993</v>
      </c>
      <c r="J45" s="8">
        <v>100</v>
      </c>
    </row>
    <row r="46" spans="1:10" s="3" customFormat="1" ht="12" x14ac:dyDescent="0.2">
      <c r="A46" s="82" t="s">
        <v>21</v>
      </c>
      <c r="B46" s="10">
        <v>1999.96</v>
      </c>
      <c r="C46" s="11">
        <v>530.92999999999995</v>
      </c>
      <c r="D46" s="11">
        <v>26.55</v>
      </c>
      <c r="E46" s="11">
        <v>858.29</v>
      </c>
      <c r="F46" s="11">
        <v>161.66</v>
      </c>
      <c r="G46" s="12">
        <v>858.29</v>
      </c>
      <c r="H46" s="11">
        <v>100</v>
      </c>
      <c r="I46" s="11">
        <v>858.29</v>
      </c>
      <c r="J46" s="11">
        <v>100</v>
      </c>
    </row>
    <row r="47" spans="1:10" s="3" customFormat="1" ht="22.5" x14ac:dyDescent="0.2">
      <c r="A47" s="82" t="s">
        <v>15</v>
      </c>
      <c r="B47" s="77"/>
      <c r="C47" s="11">
        <v>26.54</v>
      </c>
      <c r="D47" s="13"/>
      <c r="E47" s="11">
        <v>26.54</v>
      </c>
      <c r="F47" s="11">
        <v>100</v>
      </c>
      <c r="G47" s="12">
        <v>26.54</v>
      </c>
      <c r="H47" s="11">
        <v>100</v>
      </c>
      <c r="I47" s="11">
        <v>26.54</v>
      </c>
      <c r="J47" s="11">
        <v>100</v>
      </c>
    </row>
    <row r="48" spans="1:10" s="3" customFormat="1" ht="22.5" x14ac:dyDescent="0.2">
      <c r="A48" s="82" t="s">
        <v>13</v>
      </c>
      <c r="B48" s="10">
        <v>12073.18</v>
      </c>
      <c r="C48" s="10">
        <v>11046.53</v>
      </c>
      <c r="D48" s="11">
        <v>91.5</v>
      </c>
      <c r="E48" s="10">
        <v>8694.14</v>
      </c>
      <c r="F48" s="11">
        <v>78.7</v>
      </c>
      <c r="G48" s="9">
        <v>8694.14</v>
      </c>
      <c r="H48" s="11">
        <v>100</v>
      </c>
      <c r="I48" s="10">
        <v>8694.14</v>
      </c>
      <c r="J48" s="11">
        <v>100</v>
      </c>
    </row>
    <row r="49" spans="1:10" s="3" customFormat="1" ht="22.5" x14ac:dyDescent="0.2">
      <c r="A49" s="82" t="s">
        <v>19</v>
      </c>
      <c r="B49" s="10">
        <v>305.26</v>
      </c>
      <c r="C49" s="10">
        <v>1061.78</v>
      </c>
      <c r="D49" s="11">
        <v>347.83</v>
      </c>
      <c r="E49" s="13"/>
      <c r="F49" s="13"/>
      <c r="G49" s="6"/>
      <c r="H49" s="13"/>
      <c r="I49" s="13"/>
      <c r="J49" s="13"/>
    </row>
    <row r="50" spans="1:10" s="3" customFormat="1" ht="12" x14ac:dyDescent="0.2">
      <c r="A50" s="5" t="s">
        <v>33</v>
      </c>
      <c r="B50" s="7">
        <v>1878249.41</v>
      </c>
      <c r="C50" s="7">
        <v>2371254.38</v>
      </c>
      <c r="D50" s="8">
        <v>110.32</v>
      </c>
      <c r="E50" s="7">
        <v>2367696.36</v>
      </c>
      <c r="F50" s="8">
        <v>100.22</v>
      </c>
      <c r="G50" s="9">
        <v>2336438.6800000002</v>
      </c>
      <c r="H50" s="8">
        <v>98.68</v>
      </c>
      <c r="I50" s="7">
        <v>2336438.6800000002</v>
      </c>
      <c r="J50" s="8">
        <v>100</v>
      </c>
    </row>
  </sheetData>
  <mergeCells count="3">
    <mergeCell ref="A1:J1"/>
    <mergeCell ref="A3:J3"/>
    <mergeCell ref="A5:J5"/>
  </mergeCells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workbookViewId="0">
      <selection activeCell="C11" sqref="C11"/>
    </sheetView>
  </sheetViews>
  <sheetFormatPr defaultRowHeight="11.25" x14ac:dyDescent="0.15"/>
  <cols>
    <col min="1" max="1" width="15.7109375" style="14" customWidth="1"/>
    <col min="2" max="2" width="13.7109375" style="14" customWidth="1"/>
    <col min="3" max="3" width="14.7109375" style="14" customWidth="1"/>
    <col min="4" max="4" width="9.7109375" style="14" customWidth="1"/>
    <col min="5" max="5" width="13.7109375" style="14" customWidth="1"/>
    <col min="6" max="6" width="15.7109375" style="14" customWidth="1"/>
    <col min="7" max="7" width="13.7109375" style="14" customWidth="1"/>
    <col min="8" max="8" width="8.42578125" style="14" customWidth="1"/>
    <col min="9" max="9" width="13.7109375" style="14" customWidth="1"/>
    <col min="10" max="10" width="8.5703125" style="14" customWidth="1"/>
    <col min="11" max="16384" width="9.140625" style="1"/>
  </cols>
  <sheetData>
    <row r="1" spans="1:10" customFormat="1" ht="60" customHeight="1" x14ac:dyDescent="0.25">
      <c r="A1" s="89" t="s">
        <v>97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customFormat="1" ht="18" customHeight="1" x14ac:dyDescent="0.25">
      <c r="A2" s="29"/>
      <c r="B2" s="29"/>
      <c r="C2" s="29"/>
      <c r="D2" s="29"/>
      <c r="E2" s="29"/>
      <c r="F2" s="29"/>
    </row>
    <row r="3" spans="1:10" customFormat="1" ht="15.75" x14ac:dyDescent="0.25">
      <c r="A3" s="89" t="s">
        <v>69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customFormat="1" ht="18" x14ac:dyDescent="0.25">
      <c r="A4" s="29"/>
      <c r="B4" s="29"/>
      <c r="C4" s="29"/>
      <c r="D4" s="29"/>
      <c r="E4" s="30"/>
      <c r="F4" s="30"/>
    </row>
    <row r="5" spans="1:10" customFormat="1" ht="18" customHeight="1" x14ac:dyDescent="0.25">
      <c r="A5" s="89" t="s">
        <v>96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customFormat="1" ht="18" x14ac:dyDescent="0.25">
      <c r="A6" s="29"/>
      <c r="B6" s="29"/>
      <c r="C6" s="29"/>
      <c r="D6" s="29"/>
      <c r="E6" s="30"/>
      <c r="F6" s="30"/>
    </row>
    <row r="7" spans="1:10" customFormat="1" ht="16.5" customHeight="1" x14ac:dyDescent="0.25">
      <c r="A7" s="89" t="s">
        <v>98</v>
      </c>
      <c r="B7" s="89"/>
      <c r="C7" s="89"/>
      <c r="D7" s="89"/>
      <c r="E7" s="89"/>
      <c r="F7" s="89"/>
      <c r="G7" s="89"/>
      <c r="H7" s="89"/>
      <c r="I7" s="89"/>
      <c r="J7" s="89"/>
    </row>
    <row r="8" spans="1:10" customFormat="1" ht="16.5" customHeight="1" thickBot="1" x14ac:dyDescent="0.3">
      <c r="A8" s="55"/>
      <c r="B8" s="55"/>
      <c r="C8" s="55"/>
      <c r="D8" s="55"/>
      <c r="E8" s="55"/>
      <c r="F8" s="55"/>
      <c r="G8" s="55"/>
      <c r="H8" s="55"/>
      <c r="I8" s="55"/>
      <c r="J8" s="55"/>
    </row>
    <row r="9" spans="1:10" s="2" customFormat="1" ht="38.25" customHeight="1" thickBot="1" x14ac:dyDescent="0.2">
      <c r="A9" s="4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</row>
    <row r="10" spans="1:10" s="3" customFormat="1" ht="33.75" x14ac:dyDescent="0.2">
      <c r="A10" s="15" t="s">
        <v>34</v>
      </c>
      <c r="B10" s="7">
        <v>2141056.21</v>
      </c>
      <c r="C10" s="7">
        <v>2365945.4700000002</v>
      </c>
      <c r="D10" s="8">
        <v>110.1</v>
      </c>
      <c r="E10" s="7">
        <v>2362659.5299999998</v>
      </c>
      <c r="F10" s="8">
        <v>100.23</v>
      </c>
      <c r="G10" s="9">
        <v>2331401.85</v>
      </c>
      <c r="H10" s="8">
        <v>98.68</v>
      </c>
      <c r="I10" s="7">
        <v>2331401.85</v>
      </c>
      <c r="J10" s="8">
        <v>100</v>
      </c>
    </row>
    <row r="11" spans="1:10" s="3" customFormat="1" ht="67.5" x14ac:dyDescent="0.2">
      <c r="A11" s="15" t="s">
        <v>35</v>
      </c>
      <c r="B11" s="8">
        <v>451.26</v>
      </c>
      <c r="C11" s="7">
        <v>5308.91</v>
      </c>
      <c r="D11" s="7">
        <v>1176.46</v>
      </c>
      <c r="E11" s="7">
        <v>5036.83</v>
      </c>
      <c r="F11" s="8">
        <v>94.88</v>
      </c>
      <c r="G11" s="9">
        <v>5036.83</v>
      </c>
      <c r="H11" s="8">
        <v>100</v>
      </c>
      <c r="I11" s="7">
        <v>5036.83</v>
      </c>
      <c r="J11" s="8">
        <v>100</v>
      </c>
    </row>
  </sheetData>
  <mergeCells count="4">
    <mergeCell ref="A1:J1"/>
    <mergeCell ref="A3:J3"/>
    <mergeCell ref="A5:J5"/>
    <mergeCell ref="A7:J7"/>
  </mergeCells>
  <pageMargins left="0.75" right="0.75" top="1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H16" sqref="H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89" t="s">
        <v>97</v>
      </c>
      <c r="B1" s="89"/>
      <c r="C1" s="89"/>
      <c r="D1" s="89"/>
      <c r="E1" s="89"/>
      <c r="F1" s="89"/>
      <c r="G1" s="89"/>
      <c r="H1" s="89"/>
      <c r="I1" s="89"/>
    </row>
    <row r="2" spans="1:9" ht="18" customHeight="1" x14ac:dyDescent="0.25">
      <c r="A2" s="29"/>
      <c r="B2" s="29"/>
      <c r="C2" s="29"/>
      <c r="D2" s="29"/>
      <c r="E2" s="29"/>
      <c r="F2" s="29"/>
      <c r="G2" s="29"/>
      <c r="H2" s="29"/>
      <c r="I2" s="29"/>
    </row>
    <row r="3" spans="1:9" ht="15.75" x14ac:dyDescent="0.25">
      <c r="A3" s="89" t="s">
        <v>69</v>
      </c>
      <c r="B3" s="89"/>
      <c r="C3" s="89"/>
      <c r="D3" s="89"/>
      <c r="E3" s="89"/>
      <c r="F3" s="89"/>
      <c r="G3" s="89"/>
      <c r="H3" s="100"/>
      <c r="I3" s="100"/>
    </row>
    <row r="4" spans="1:9" ht="18" x14ac:dyDescent="0.25">
      <c r="A4" s="29"/>
      <c r="B4" s="29"/>
      <c r="C4" s="29"/>
      <c r="D4" s="29"/>
      <c r="E4" s="29"/>
      <c r="F4" s="29"/>
      <c r="G4" s="29"/>
      <c r="H4" s="30"/>
      <c r="I4" s="30"/>
    </row>
    <row r="5" spans="1:9" ht="18" customHeight="1" x14ac:dyDescent="0.25">
      <c r="A5" s="89" t="s">
        <v>99</v>
      </c>
      <c r="B5" s="90"/>
      <c r="C5" s="90"/>
      <c r="D5" s="90"/>
      <c r="E5" s="90"/>
      <c r="F5" s="90"/>
      <c r="G5" s="90"/>
      <c r="H5" s="90"/>
      <c r="I5" s="90"/>
    </row>
    <row r="6" spans="1:9" ht="18" x14ac:dyDescent="0.25">
      <c r="A6" s="29"/>
      <c r="B6" s="29"/>
      <c r="C6" s="29"/>
      <c r="D6" s="29"/>
      <c r="E6" s="29"/>
      <c r="F6" s="29"/>
      <c r="G6" s="29"/>
      <c r="H6" s="30"/>
      <c r="I6" s="30"/>
    </row>
    <row r="7" spans="1:9" ht="25.5" x14ac:dyDescent="0.25">
      <c r="A7" s="56" t="s">
        <v>100</v>
      </c>
      <c r="B7" s="57" t="s">
        <v>101</v>
      </c>
      <c r="C7" s="57" t="s">
        <v>102</v>
      </c>
      <c r="D7" s="57" t="s">
        <v>103</v>
      </c>
      <c r="E7" s="57" t="s">
        <v>84</v>
      </c>
      <c r="F7" s="56" t="s">
        <v>2</v>
      </c>
      <c r="G7" s="56" t="s">
        <v>73</v>
      </c>
      <c r="H7" s="56" t="s">
        <v>74</v>
      </c>
      <c r="I7" s="56" t="s">
        <v>75</v>
      </c>
    </row>
    <row r="8" spans="1:9" ht="25.5" x14ac:dyDescent="0.25">
      <c r="A8" s="58">
        <v>8</v>
      </c>
      <c r="B8" s="58"/>
      <c r="C8" s="58"/>
      <c r="D8" s="58" t="s">
        <v>104</v>
      </c>
      <c r="E8" s="59">
        <v>0</v>
      </c>
      <c r="F8" s="60">
        <v>0</v>
      </c>
      <c r="G8" s="60">
        <v>0</v>
      </c>
      <c r="H8" s="60">
        <v>0</v>
      </c>
      <c r="I8" s="60">
        <v>0</v>
      </c>
    </row>
    <row r="9" spans="1:9" x14ac:dyDescent="0.25">
      <c r="A9" s="58"/>
      <c r="B9" s="61">
        <v>84</v>
      </c>
      <c r="C9" s="61"/>
      <c r="D9" s="61" t="s">
        <v>105</v>
      </c>
      <c r="E9" s="59">
        <v>0</v>
      </c>
      <c r="F9" s="60">
        <v>0</v>
      </c>
      <c r="G9" s="60">
        <v>0</v>
      </c>
      <c r="H9" s="60">
        <v>0</v>
      </c>
      <c r="I9" s="60">
        <v>0</v>
      </c>
    </row>
    <row r="10" spans="1:9" ht="25.5" x14ac:dyDescent="0.25">
      <c r="A10" s="62"/>
      <c r="B10" s="62"/>
      <c r="C10" s="63">
        <v>81</v>
      </c>
      <c r="D10" s="64" t="s">
        <v>106</v>
      </c>
      <c r="E10" s="59">
        <v>0</v>
      </c>
      <c r="F10" s="60">
        <v>0</v>
      </c>
      <c r="G10" s="60">
        <v>0</v>
      </c>
      <c r="H10" s="60">
        <v>0</v>
      </c>
      <c r="I10" s="60">
        <v>0</v>
      </c>
    </row>
    <row r="11" spans="1:9" ht="25.5" x14ac:dyDescent="0.25">
      <c r="A11" s="65">
        <v>5</v>
      </c>
      <c r="B11" s="66"/>
      <c r="C11" s="66"/>
      <c r="D11" s="67" t="s">
        <v>107</v>
      </c>
      <c r="E11" s="59">
        <v>0</v>
      </c>
      <c r="F11" s="60">
        <v>0</v>
      </c>
      <c r="G11" s="60">
        <v>0</v>
      </c>
      <c r="H11" s="60">
        <v>0</v>
      </c>
      <c r="I11" s="60">
        <v>0</v>
      </c>
    </row>
    <row r="12" spans="1:9" ht="25.5" x14ac:dyDescent="0.25">
      <c r="A12" s="61"/>
      <c r="B12" s="61">
        <v>54</v>
      </c>
      <c r="C12" s="61"/>
      <c r="D12" s="68" t="s">
        <v>108</v>
      </c>
      <c r="E12" s="59">
        <v>0</v>
      </c>
      <c r="F12" s="60">
        <v>0</v>
      </c>
      <c r="G12" s="60">
        <v>0</v>
      </c>
      <c r="H12" s="60">
        <v>0</v>
      </c>
      <c r="I12" s="69">
        <v>0</v>
      </c>
    </row>
    <row r="13" spans="1:9" x14ac:dyDescent="0.25">
      <c r="A13" s="61"/>
      <c r="B13" s="61"/>
      <c r="C13" s="63">
        <v>11</v>
      </c>
      <c r="D13" s="63" t="s">
        <v>109</v>
      </c>
      <c r="E13" s="59">
        <v>0</v>
      </c>
      <c r="F13" s="60">
        <v>0</v>
      </c>
      <c r="G13" s="60">
        <v>0</v>
      </c>
      <c r="H13" s="60">
        <v>0</v>
      </c>
      <c r="I13" s="69">
        <v>0</v>
      </c>
    </row>
    <row r="14" spans="1:9" x14ac:dyDescent="0.25">
      <c r="A14" s="61"/>
      <c r="B14" s="61"/>
      <c r="C14" s="63">
        <v>31</v>
      </c>
      <c r="D14" s="63" t="s">
        <v>110</v>
      </c>
      <c r="E14" s="59">
        <v>0</v>
      </c>
      <c r="F14" s="60">
        <v>0</v>
      </c>
      <c r="G14" s="60">
        <v>0</v>
      </c>
      <c r="H14" s="60">
        <v>0</v>
      </c>
      <c r="I14" s="69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showGridLines="0" workbookViewId="0">
      <selection activeCell="C7" sqref="C7"/>
    </sheetView>
  </sheetViews>
  <sheetFormatPr defaultRowHeight="11.25" x14ac:dyDescent="0.15"/>
  <cols>
    <col min="1" max="1" width="28.85546875" style="1" customWidth="1"/>
    <col min="2" max="2" width="15.42578125" style="1" customWidth="1"/>
    <col min="3" max="3" width="14.7109375" style="1" customWidth="1"/>
    <col min="4" max="4" width="7.7109375" style="1" customWidth="1"/>
    <col min="5" max="5" width="14.7109375" style="1" customWidth="1"/>
    <col min="6" max="6" width="8.7109375" style="1" customWidth="1"/>
    <col min="7" max="7" width="14.7109375" style="1" customWidth="1"/>
    <col min="8" max="8" width="9" style="1" customWidth="1"/>
    <col min="9" max="9" width="14.7109375" style="1" customWidth="1"/>
    <col min="10" max="10" width="9.28515625" style="1" customWidth="1"/>
    <col min="11" max="16384" width="9.140625" style="1"/>
  </cols>
  <sheetData>
    <row r="1" spans="1:10" customFormat="1" ht="56.25" customHeight="1" x14ac:dyDescent="0.25">
      <c r="A1" s="89" t="s">
        <v>97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customFormat="1" ht="18" x14ac:dyDescent="0.25">
      <c r="A2" s="29"/>
      <c r="B2" s="29"/>
      <c r="C2" s="29"/>
      <c r="D2" s="29"/>
      <c r="E2" s="29"/>
      <c r="F2" s="29"/>
      <c r="G2" s="29"/>
      <c r="H2" s="30"/>
      <c r="I2" s="30"/>
    </row>
    <row r="3" spans="1:10" customFormat="1" ht="18" customHeight="1" x14ac:dyDescent="0.25">
      <c r="A3" s="89" t="s">
        <v>111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2" thickBo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ht="35.25" customHeight="1" thickBot="1" x14ac:dyDescent="0.2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spans="1:10" ht="12" x14ac:dyDescent="0.2">
      <c r="A6" s="16" t="s">
        <v>36</v>
      </c>
      <c r="B6" s="17">
        <v>1878249.41</v>
      </c>
      <c r="C6" s="17">
        <f>2362554.38+8700</f>
        <v>2371254.38</v>
      </c>
      <c r="D6" s="18">
        <v>110.32</v>
      </c>
      <c r="E6" s="17">
        <v>2367696.36</v>
      </c>
      <c r="F6" s="18">
        <v>100.22</v>
      </c>
      <c r="G6" s="19">
        <v>2336438.6800000002</v>
      </c>
      <c r="H6" s="18">
        <v>98.68</v>
      </c>
      <c r="I6" s="17">
        <v>2336438.6800000002</v>
      </c>
      <c r="J6" s="18">
        <v>100</v>
      </c>
    </row>
    <row r="7" spans="1:10" ht="22.5" x14ac:dyDescent="0.2">
      <c r="A7" s="5" t="s">
        <v>116</v>
      </c>
      <c r="B7" s="7">
        <v>1878249.41</v>
      </c>
      <c r="C7" s="7">
        <f>2362554.38+8700</f>
        <v>2371254.38</v>
      </c>
      <c r="D7" s="8">
        <v>110.32</v>
      </c>
      <c r="E7" s="7">
        <v>2367696.36</v>
      </c>
      <c r="F7" s="8">
        <v>100.22</v>
      </c>
      <c r="G7" s="9">
        <v>2336438.6800000002</v>
      </c>
      <c r="H7" s="8">
        <v>98.68</v>
      </c>
      <c r="I7" s="7">
        <v>2336438.6800000002</v>
      </c>
      <c r="J7" s="8">
        <v>100</v>
      </c>
    </row>
    <row r="8" spans="1:10" ht="22.5" x14ac:dyDescent="0.2">
      <c r="A8" s="5" t="s">
        <v>37</v>
      </c>
      <c r="B8" s="7">
        <v>1820889.77</v>
      </c>
      <c r="C8" s="7">
        <f>2221373.13+8700</f>
        <v>2230073.13</v>
      </c>
      <c r="D8" s="8">
        <v>120.36</v>
      </c>
      <c r="E8" s="7">
        <v>2255087.6</v>
      </c>
      <c r="F8" s="8">
        <v>101.52</v>
      </c>
      <c r="G8" s="9">
        <v>2241829.92</v>
      </c>
      <c r="H8" s="8">
        <v>99.41</v>
      </c>
      <c r="I8" s="7">
        <v>2241829.92</v>
      </c>
      <c r="J8" s="8">
        <v>100</v>
      </c>
    </row>
    <row r="9" spans="1:10" ht="12" x14ac:dyDescent="0.2">
      <c r="A9" s="20" t="s">
        <v>38</v>
      </c>
      <c r="B9" s="21">
        <v>1773448.97</v>
      </c>
      <c r="C9" s="21">
        <f>2181556.28+8700</f>
        <v>2190256.2799999998</v>
      </c>
      <c r="D9" s="22">
        <v>121.32</v>
      </c>
      <c r="E9" s="21">
        <v>2215087.6</v>
      </c>
      <c r="F9" s="22">
        <v>101.54</v>
      </c>
      <c r="G9" s="23">
        <v>2201829.92</v>
      </c>
      <c r="H9" s="22">
        <v>99.4</v>
      </c>
      <c r="I9" s="21">
        <v>2201829.92</v>
      </c>
      <c r="J9" s="22">
        <v>100</v>
      </c>
    </row>
    <row r="10" spans="1:10" ht="33.75" x14ac:dyDescent="0.2">
      <c r="A10" s="15" t="s">
        <v>39</v>
      </c>
      <c r="B10" s="7">
        <v>28170.46</v>
      </c>
      <c r="C10" s="7">
        <v>29912.02</v>
      </c>
      <c r="D10" s="8">
        <v>106.18</v>
      </c>
      <c r="E10" s="7">
        <v>44310.18</v>
      </c>
      <c r="F10" s="8">
        <v>148.13999999999999</v>
      </c>
      <c r="G10" s="9">
        <v>44310.18</v>
      </c>
      <c r="H10" s="8">
        <v>100</v>
      </c>
      <c r="I10" s="7">
        <v>44310.18</v>
      </c>
      <c r="J10" s="8">
        <v>100</v>
      </c>
    </row>
    <row r="11" spans="1:10" ht="12" x14ac:dyDescent="0.2">
      <c r="A11" s="24" t="s">
        <v>25</v>
      </c>
      <c r="B11" s="7">
        <v>28170.46</v>
      </c>
      <c r="C11" s="7">
        <v>29912.02</v>
      </c>
      <c r="D11" s="8">
        <v>106.18</v>
      </c>
      <c r="E11" s="7">
        <v>44310.18</v>
      </c>
      <c r="F11" s="8">
        <v>148.13999999999999</v>
      </c>
      <c r="G11" s="9">
        <v>44310.18</v>
      </c>
      <c r="H11" s="8">
        <v>100</v>
      </c>
      <c r="I11" s="7">
        <v>44310.18</v>
      </c>
      <c r="J11" s="8">
        <v>100</v>
      </c>
    </row>
    <row r="12" spans="1:10" ht="12" x14ac:dyDescent="0.2">
      <c r="A12" s="25" t="s">
        <v>27</v>
      </c>
      <c r="B12" s="7">
        <v>28170.46</v>
      </c>
      <c r="C12" s="7">
        <v>29912.02</v>
      </c>
      <c r="D12" s="8">
        <v>106.18</v>
      </c>
      <c r="E12" s="7">
        <v>44310.18</v>
      </c>
      <c r="F12" s="8">
        <v>148.13999999999999</v>
      </c>
      <c r="G12" s="9">
        <v>44310.18</v>
      </c>
      <c r="H12" s="8">
        <v>100</v>
      </c>
      <c r="I12" s="7">
        <v>44310.18</v>
      </c>
      <c r="J12" s="8">
        <v>100</v>
      </c>
    </row>
    <row r="13" spans="1:10" ht="22.5" x14ac:dyDescent="0.2">
      <c r="A13" s="15" t="s">
        <v>40</v>
      </c>
      <c r="B13" s="7">
        <f>B14</f>
        <v>135476.53999999998</v>
      </c>
      <c r="C13" s="7">
        <f>C14</f>
        <v>182168.78</v>
      </c>
      <c r="D13" s="8">
        <v>108.29</v>
      </c>
      <c r="E13" s="7">
        <v>173468.71</v>
      </c>
      <c r="F13" s="8">
        <v>100</v>
      </c>
      <c r="G13" s="9">
        <v>173468.71</v>
      </c>
      <c r="H13" s="8">
        <v>100</v>
      </c>
      <c r="I13" s="7">
        <v>173468.71</v>
      </c>
      <c r="J13" s="8">
        <v>100</v>
      </c>
    </row>
    <row r="14" spans="1:10" ht="12" x14ac:dyDescent="0.2">
      <c r="A14" s="24" t="s">
        <v>25</v>
      </c>
      <c r="B14" s="7">
        <f>B15+B16+B17</f>
        <v>135476.53999999998</v>
      </c>
      <c r="C14" s="7">
        <f>C15+C16</f>
        <v>182168.78</v>
      </c>
      <c r="D14" s="8">
        <v>108.29</v>
      </c>
      <c r="E14" s="7">
        <v>173468.71</v>
      </c>
      <c r="F14" s="8">
        <v>100</v>
      </c>
      <c r="G14" s="9">
        <v>173468.71</v>
      </c>
      <c r="H14" s="8">
        <v>100</v>
      </c>
      <c r="I14" s="7">
        <v>173468.71</v>
      </c>
      <c r="J14" s="8">
        <v>100</v>
      </c>
    </row>
    <row r="15" spans="1:10" ht="12" x14ac:dyDescent="0.2">
      <c r="A15" s="25" t="s">
        <v>27</v>
      </c>
      <c r="B15" s="7">
        <v>134346.81</v>
      </c>
      <c r="C15" s="7">
        <v>181950.48</v>
      </c>
      <c r="D15" s="8">
        <v>108.92</v>
      </c>
      <c r="E15" s="7">
        <v>173288.21</v>
      </c>
      <c r="F15" s="8">
        <v>100.02</v>
      </c>
      <c r="G15" s="9">
        <v>173288.21</v>
      </c>
      <c r="H15" s="8">
        <v>100</v>
      </c>
      <c r="I15" s="7">
        <v>173288.21</v>
      </c>
      <c r="J15" s="8">
        <v>100</v>
      </c>
    </row>
    <row r="16" spans="1:10" ht="12" x14ac:dyDescent="0.2">
      <c r="A16" s="25" t="s">
        <v>29</v>
      </c>
      <c r="B16" s="8">
        <v>144.93</v>
      </c>
      <c r="C16" s="8">
        <v>218.3</v>
      </c>
      <c r="D16" s="8">
        <v>150.62</v>
      </c>
      <c r="E16" s="8">
        <v>180.5</v>
      </c>
      <c r="F16" s="8">
        <v>82.68</v>
      </c>
      <c r="G16" s="12">
        <v>180.5</v>
      </c>
      <c r="H16" s="8">
        <v>100</v>
      </c>
      <c r="I16" s="8">
        <v>180.5</v>
      </c>
      <c r="J16" s="8">
        <v>100</v>
      </c>
    </row>
    <row r="17" spans="1:10" ht="45" x14ac:dyDescent="0.2">
      <c r="A17" s="25" t="s">
        <v>30</v>
      </c>
      <c r="B17" s="8">
        <v>984.8</v>
      </c>
      <c r="C17" s="5"/>
      <c r="D17" s="5"/>
      <c r="E17" s="5"/>
      <c r="F17" s="5"/>
      <c r="G17" s="6"/>
      <c r="H17" s="5"/>
      <c r="I17" s="5"/>
      <c r="J17" s="5"/>
    </row>
    <row r="18" spans="1:10" ht="22.5" x14ac:dyDescent="0.2">
      <c r="A18" s="15" t="s">
        <v>41</v>
      </c>
      <c r="B18" s="7">
        <v>1609801.97</v>
      </c>
      <c r="C18" s="7">
        <v>1974021.28</v>
      </c>
      <c r="D18" s="8">
        <v>122.63</v>
      </c>
      <c r="E18" s="7">
        <v>1995052.42</v>
      </c>
      <c r="F18" s="8">
        <v>101.07</v>
      </c>
      <c r="G18" s="9">
        <v>1981794.74</v>
      </c>
      <c r="H18" s="8">
        <v>99.34</v>
      </c>
      <c r="I18" s="7">
        <v>1981794.74</v>
      </c>
      <c r="J18" s="8">
        <v>100</v>
      </c>
    </row>
    <row r="19" spans="1:10" ht="12" x14ac:dyDescent="0.2">
      <c r="A19" s="24" t="s">
        <v>25</v>
      </c>
      <c r="B19" s="7">
        <v>1609801.97</v>
      </c>
      <c r="C19" s="7">
        <v>1974021.28</v>
      </c>
      <c r="D19" s="8">
        <v>122.63</v>
      </c>
      <c r="E19" s="7">
        <v>1995052.42</v>
      </c>
      <c r="F19" s="8">
        <v>101.07</v>
      </c>
      <c r="G19" s="9">
        <v>1981794.74</v>
      </c>
      <c r="H19" s="8">
        <v>99.34</v>
      </c>
      <c r="I19" s="7">
        <v>1981794.74</v>
      </c>
      <c r="J19" s="8">
        <v>100</v>
      </c>
    </row>
    <row r="20" spans="1:10" ht="12" x14ac:dyDescent="0.2">
      <c r="A20" s="25" t="s">
        <v>26</v>
      </c>
      <c r="B20" s="7">
        <v>1588262.45</v>
      </c>
      <c r="C20" s="7">
        <v>1937499.41</v>
      </c>
      <c r="D20" s="8">
        <v>121.99</v>
      </c>
      <c r="E20" s="7">
        <v>1954241.82</v>
      </c>
      <c r="F20" s="8">
        <v>100.86</v>
      </c>
      <c r="G20" s="9">
        <v>1951402.88</v>
      </c>
      <c r="H20" s="8">
        <v>99.85</v>
      </c>
      <c r="I20" s="7">
        <v>1951402.88</v>
      </c>
      <c r="J20" s="8">
        <v>100</v>
      </c>
    </row>
    <row r="21" spans="1:10" ht="12" x14ac:dyDescent="0.2">
      <c r="A21" s="25" t="s">
        <v>27</v>
      </c>
      <c r="B21" s="7">
        <v>17057.55</v>
      </c>
      <c r="C21" s="7">
        <v>31080.16</v>
      </c>
      <c r="D21" s="8">
        <v>182.21</v>
      </c>
      <c r="E21" s="7">
        <v>35368.97</v>
      </c>
      <c r="F21" s="8">
        <v>113.8</v>
      </c>
      <c r="G21" s="9">
        <v>26410.18</v>
      </c>
      <c r="H21" s="8">
        <v>74.67</v>
      </c>
      <c r="I21" s="7">
        <v>26410.18</v>
      </c>
      <c r="J21" s="8">
        <v>100</v>
      </c>
    </row>
    <row r="22" spans="1:10" ht="12" x14ac:dyDescent="0.2">
      <c r="A22" s="25" t="s">
        <v>29</v>
      </c>
      <c r="B22" s="5"/>
      <c r="C22" s="7">
        <v>1459.99</v>
      </c>
      <c r="D22" s="5"/>
      <c r="E22" s="7">
        <v>1459.95</v>
      </c>
      <c r="F22" s="8">
        <v>100</v>
      </c>
      <c r="G22" s="6"/>
      <c r="H22" s="5"/>
      <c r="I22" s="5"/>
      <c r="J22" s="5"/>
    </row>
    <row r="23" spans="1:10" ht="45" x14ac:dyDescent="0.2">
      <c r="A23" s="25" t="s">
        <v>30</v>
      </c>
      <c r="B23" s="7">
        <v>4481.97</v>
      </c>
      <c r="C23" s="7">
        <v>3981.72</v>
      </c>
      <c r="D23" s="8">
        <v>88.84</v>
      </c>
      <c r="E23" s="7">
        <v>3981.68</v>
      </c>
      <c r="F23" s="8">
        <v>100</v>
      </c>
      <c r="G23" s="9">
        <v>3981.68</v>
      </c>
      <c r="H23" s="8">
        <v>100</v>
      </c>
      <c r="I23" s="7">
        <v>3981.68</v>
      </c>
      <c r="J23" s="8">
        <v>100</v>
      </c>
    </row>
    <row r="24" spans="1:10" ht="22.5" x14ac:dyDescent="0.2">
      <c r="A24" s="15" t="s">
        <v>42</v>
      </c>
      <c r="B24" s="5"/>
      <c r="C24" s="7">
        <v>4154.2</v>
      </c>
      <c r="D24" s="5"/>
      <c r="E24" s="7">
        <v>2256.29</v>
      </c>
      <c r="F24" s="8">
        <v>54.31</v>
      </c>
      <c r="G24" s="9">
        <v>2256.29</v>
      </c>
      <c r="H24" s="8">
        <v>100</v>
      </c>
      <c r="I24" s="7">
        <v>2256.29</v>
      </c>
      <c r="J24" s="8">
        <v>100</v>
      </c>
    </row>
    <row r="25" spans="1:10" ht="12" x14ac:dyDescent="0.2">
      <c r="A25" s="24" t="s">
        <v>25</v>
      </c>
      <c r="B25" s="5"/>
      <c r="C25" s="7">
        <v>4154.2</v>
      </c>
      <c r="D25" s="5"/>
      <c r="E25" s="7">
        <v>2256.29</v>
      </c>
      <c r="F25" s="8">
        <v>54.31</v>
      </c>
      <c r="G25" s="9">
        <v>2256.29</v>
      </c>
      <c r="H25" s="8">
        <v>100</v>
      </c>
      <c r="I25" s="7">
        <v>2256.29</v>
      </c>
      <c r="J25" s="8">
        <v>100</v>
      </c>
    </row>
    <row r="26" spans="1:10" ht="12" x14ac:dyDescent="0.2">
      <c r="A26" s="25" t="s">
        <v>27</v>
      </c>
      <c r="B26" s="5"/>
      <c r="C26" s="7">
        <v>4154.2</v>
      </c>
      <c r="D26" s="5"/>
      <c r="E26" s="7">
        <v>2256.29</v>
      </c>
      <c r="F26" s="8">
        <v>54.31</v>
      </c>
      <c r="G26" s="9">
        <v>2256.29</v>
      </c>
      <c r="H26" s="8">
        <v>100</v>
      </c>
      <c r="I26" s="7">
        <v>2256.29</v>
      </c>
      <c r="J26" s="8">
        <v>100</v>
      </c>
    </row>
    <row r="27" spans="1:10" ht="22.5" x14ac:dyDescent="0.2">
      <c r="A27" s="20" t="s">
        <v>43</v>
      </c>
      <c r="B27" s="21">
        <v>6740.58</v>
      </c>
      <c r="C27" s="26"/>
      <c r="D27" s="26"/>
      <c r="E27" s="26"/>
      <c r="F27" s="26"/>
      <c r="G27" s="27"/>
      <c r="H27" s="26"/>
      <c r="I27" s="26"/>
      <c r="J27" s="26"/>
    </row>
    <row r="28" spans="1:10" ht="33.75" x14ac:dyDescent="0.2">
      <c r="A28" s="15" t="s">
        <v>44</v>
      </c>
      <c r="B28" s="8">
        <v>68.349999999999994</v>
      </c>
      <c r="C28" s="5"/>
      <c r="D28" s="5"/>
      <c r="E28" s="5"/>
      <c r="F28" s="5"/>
      <c r="G28" s="6"/>
      <c r="H28" s="5"/>
      <c r="I28" s="5"/>
      <c r="J28" s="5"/>
    </row>
    <row r="29" spans="1:10" ht="22.5" x14ac:dyDescent="0.2">
      <c r="A29" s="24" t="s">
        <v>31</v>
      </c>
      <c r="B29" s="8">
        <v>68.349999999999994</v>
      </c>
      <c r="C29" s="5"/>
      <c r="D29" s="5"/>
      <c r="E29" s="5"/>
      <c r="F29" s="5"/>
      <c r="G29" s="6"/>
      <c r="H29" s="5"/>
      <c r="I29" s="5"/>
      <c r="J29" s="5"/>
    </row>
    <row r="30" spans="1:10" ht="33.75" x14ac:dyDescent="0.2">
      <c r="A30" s="25" t="s">
        <v>32</v>
      </c>
      <c r="B30" s="8">
        <v>68.349999999999994</v>
      </c>
      <c r="C30" s="5"/>
      <c r="D30" s="5"/>
      <c r="E30" s="5"/>
      <c r="F30" s="5"/>
      <c r="G30" s="6"/>
      <c r="H30" s="5"/>
      <c r="I30" s="5"/>
      <c r="J30" s="5"/>
    </row>
    <row r="31" spans="1:10" ht="33.75" x14ac:dyDescent="0.2">
      <c r="A31" s="15" t="s">
        <v>39</v>
      </c>
      <c r="B31" s="8">
        <v>101.55</v>
      </c>
      <c r="C31" s="5"/>
      <c r="D31" s="5"/>
      <c r="E31" s="5"/>
      <c r="F31" s="5"/>
      <c r="G31" s="6"/>
      <c r="H31" s="5"/>
      <c r="I31" s="5"/>
      <c r="J31" s="5"/>
    </row>
    <row r="32" spans="1:10" ht="22.5" x14ac:dyDescent="0.2">
      <c r="A32" s="24" t="s">
        <v>31</v>
      </c>
      <c r="B32" s="8">
        <v>101.55</v>
      </c>
      <c r="C32" s="5"/>
      <c r="D32" s="5"/>
      <c r="E32" s="5"/>
      <c r="F32" s="5"/>
      <c r="G32" s="6"/>
      <c r="H32" s="5"/>
      <c r="I32" s="5"/>
      <c r="J32" s="5"/>
    </row>
    <row r="33" spans="1:10" ht="33.75" x14ac:dyDescent="0.2">
      <c r="A33" s="25" t="s">
        <v>32</v>
      </c>
      <c r="B33" s="8">
        <v>101.55</v>
      </c>
      <c r="C33" s="5"/>
      <c r="D33" s="5"/>
      <c r="E33" s="5"/>
      <c r="F33" s="5"/>
      <c r="G33" s="6"/>
      <c r="H33" s="5"/>
      <c r="I33" s="5"/>
      <c r="J33" s="5"/>
    </row>
    <row r="34" spans="1:10" ht="22.5" x14ac:dyDescent="0.2">
      <c r="A34" s="15" t="s">
        <v>40</v>
      </c>
      <c r="B34" s="8">
        <v>540.52</v>
      </c>
      <c r="C34" s="5"/>
      <c r="D34" s="5"/>
      <c r="E34" s="5"/>
      <c r="F34" s="5"/>
      <c r="G34" s="6"/>
      <c r="H34" s="5"/>
      <c r="I34" s="5"/>
      <c r="J34" s="5"/>
    </row>
    <row r="35" spans="1:10" ht="22.5" x14ac:dyDescent="0.2">
      <c r="A35" s="24" t="s">
        <v>31</v>
      </c>
      <c r="B35" s="8">
        <v>540.52</v>
      </c>
      <c r="C35" s="5"/>
      <c r="D35" s="5"/>
      <c r="E35" s="5"/>
      <c r="F35" s="5"/>
      <c r="G35" s="6"/>
      <c r="H35" s="5"/>
      <c r="I35" s="5"/>
      <c r="J35" s="5"/>
    </row>
    <row r="36" spans="1:10" ht="33.75" x14ac:dyDescent="0.2">
      <c r="A36" s="25" t="s">
        <v>32</v>
      </c>
      <c r="B36" s="8">
        <v>540.52</v>
      </c>
      <c r="C36" s="5"/>
      <c r="D36" s="5"/>
      <c r="E36" s="5"/>
      <c r="F36" s="5"/>
      <c r="G36" s="6"/>
      <c r="H36" s="5"/>
      <c r="I36" s="5"/>
      <c r="J36" s="5"/>
    </row>
    <row r="37" spans="1:10" ht="22.5" x14ac:dyDescent="0.2">
      <c r="A37" s="15" t="s">
        <v>41</v>
      </c>
      <c r="B37" s="7">
        <v>2331.7600000000002</v>
      </c>
      <c r="C37" s="5"/>
      <c r="D37" s="5"/>
      <c r="E37" s="5"/>
      <c r="F37" s="5"/>
      <c r="G37" s="6"/>
      <c r="H37" s="5"/>
      <c r="I37" s="5"/>
      <c r="J37" s="5"/>
    </row>
    <row r="38" spans="1:10" ht="22.5" x14ac:dyDescent="0.2">
      <c r="A38" s="24" t="s">
        <v>31</v>
      </c>
      <c r="B38" s="7">
        <v>2331.7600000000002</v>
      </c>
      <c r="C38" s="5"/>
      <c r="D38" s="5"/>
      <c r="E38" s="5"/>
      <c r="F38" s="5"/>
      <c r="G38" s="6"/>
      <c r="H38" s="5"/>
      <c r="I38" s="5"/>
      <c r="J38" s="5"/>
    </row>
    <row r="39" spans="1:10" ht="33.75" x14ac:dyDescent="0.2">
      <c r="A39" s="25" t="s">
        <v>32</v>
      </c>
      <c r="B39" s="7">
        <v>2331.7600000000002</v>
      </c>
      <c r="C39" s="5"/>
      <c r="D39" s="5"/>
      <c r="E39" s="5"/>
      <c r="F39" s="5"/>
      <c r="G39" s="6"/>
      <c r="H39" s="5"/>
      <c r="I39" s="5"/>
      <c r="J39" s="5"/>
    </row>
    <row r="40" spans="1:10" ht="33.75" x14ac:dyDescent="0.2">
      <c r="A40" s="15" t="s">
        <v>45</v>
      </c>
      <c r="B40" s="7">
        <v>2831.01</v>
      </c>
      <c r="C40" s="5"/>
      <c r="D40" s="5"/>
      <c r="E40" s="5"/>
      <c r="F40" s="5"/>
      <c r="G40" s="6"/>
      <c r="H40" s="5"/>
      <c r="I40" s="5"/>
      <c r="J40" s="5"/>
    </row>
    <row r="41" spans="1:10" ht="22.5" x14ac:dyDescent="0.2">
      <c r="A41" s="24" t="s">
        <v>31</v>
      </c>
      <c r="B41" s="7">
        <v>2831.01</v>
      </c>
      <c r="C41" s="5"/>
      <c r="D41" s="5"/>
      <c r="E41" s="5"/>
      <c r="F41" s="5"/>
      <c r="G41" s="6"/>
      <c r="H41" s="5"/>
      <c r="I41" s="5"/>
      <c r="J41" s="5"/>
    </row>
    <row r="42" spans="1:10" ht="33.75" x14ac:dyDescent="0.2">
      <c r="A42" s="25" t="s">
        <v>32</v>
      </c>
      <c r="B42" s="7">
        <v>2831.01</v>
      </c>
      <c r="C42" s="5"/>
      <c r="D42" s="5"/>
      <c r="E42" s="5"/>
      <c r="F42" s="5"/>
      <c r="G42" s="6"/>
      <c r="H42" s="5"/>
      <c r="I42" s="5"/>
      <c r="J42" s="5"/>
    </row>
    <row r="43" spans="1:10" ht="22.5" x14ac:dyDescent="0.2">
      <c r="A43" s="15" t="s">
        <v>42</v>
      </c>
      <c r="B43" s="8">
        <v>305.26</v>
      </c>
      <c r="C43" s="5"/>
      <c r="D43" s="5"/>
      <c r="E43" s="5"/>
      <c r="F43" s="5"/>
      <c r="G43" s="6"/>
      <c r="H43" s="5"/>
      <c r="I43" s="5"/>
      <c r="J43" s="5"/>
    </row>
    <row r="44" spans="1:10" ht="22.5" x14ac:dyDescent="0.2">
      <c r="A44" s="24" t="s">
        <v>31</v>
      </c>
      <c r="B44" s="8">
        <v>305.26</v>
      </c>
      <c r="C44" s="5"/>
      <c r="D44" s="5"/>
      <c r="E44" s="5"/>
      <c r="F44" s="5"/>
      <c r="G44" s="6"/>
      <c r="H44" s="5"/>
      <c r="I44" s="5"/>
      <c r="J44" s="5"/>
    </row>
    <row r="45" spans="1:10" ht="33.75" x14ac:dyDescent="0.2">
      <c r="A45" s="25" t="s">
        <v>32</v>
      </c>
      <c r="B45" s="8">
        <v>305.26</v>
      </c>
      <c r="C45" s="5"/>
      <c r="D45" s="5"/>
      <c r="E45" s="5"/>
      <c r="F45" s="5"/>
      <c r="G45" s="6"/>
      <c r="H45" s="5"/>
      <c r="I45" s="5"/>
      <c r="J45" s="5"/>
    </row>
    <row r="46" spans="1:10" ht="33.75" x14ac:dyDescent="0.2">
      <c r="A46" s="15" t="s">
        <v>46</v>
      </c>
      <c r="B46" s="8">
        <v>381.23</v>
      </c>
      <c r="C46" s="5"/>
      <c r="D46" s="5"/>
      <c r="E46" s="5"/>
      <c r="F46" s="5"/>
      <c r="G46" s="6"/>
      <c r="H46" s="5"/>
      <c r="I46" s="5"/>
      <c r="J46" s="5"/>
    </row>
    <row r="47" spans="1:10" ht="22.5" x14ac:dyDescent="0.2">
      <c r="A47" s="24" t="s">
        <v>31</v>
      </c>
      <c r="B47" s="8">
        <v>381.23</v>
      </c>
      <c r="C47" s="5"/>
      <c r="D47" s="5"/>
      <c r="E47" s="5"/>
      <c r="F47" s="5"/>
      <c r="G47" s="6"/>
      <c r="H47" s="5"/>
      <c r="I47" s="5"/>
      <c r="J47" s="5"/>
    </row>
    <row r="48" spans="1:10" ht="33.75" x14ac:dyDescent="0.2">
      <c r="A48" s="25" t="s">
        <v>32</v>
      </c>
      <c r="B48" s="8">
        <v>381.23</v>
      </c>
      <c r="C48" s="5"/>
      <c r="D48" s="5"/>
      <c r="E48" s="5"/>
      <c r="F48" s="5"/>
      <c r="G48" s="6"/>
      <c r="H48" s="5"/>
      <c r="I48" s="5"/>
      <c r="J48" s="5"/>
    </row>
    <row r="49" spans="1:10" ht="45" x14ac:dyDescent="0.2">
      <c r="A49" s="15" t="s">
        <v>47</v>
      </c>
      <c r="B49" s="8">
        <v>180.9</v>
      </c>
      <c r="C49" s="5"/>
      <c r="D49" s="5"/>
      <c r="E49" s="5"/>
      <c r="F49" s="5"/>
      <c r="G49" s="6"/>
      <c r="H49" s="5"/>
      <c r="I49" s="5"/>
      <c r="J49" s="5"/>
    </row>
    <row r="50" spans="1:10" ht="22.5" x14ac:dyDescent="0.2">
      <c r="A50" s="24" t="s">
        <v>31</v>
      </c>
      <c r="B50" s="8">
        <v>180.9</v>
      </c>
      <c r="C50" s="5"/>
      <c r="D50" s="5"/>
      <c r="E50" s="5"/>
      <c r="F50" s="5"/>
      <c r="G50" s="6"/>
      <c r="H50" s="5"/>
      <c r="I50" s="5"/>
      <c r="J50" s="5"/>
    </row>
    <row r="51" spans="1:10" ht="33.75" x14ac:dyDescent="0.2">
      <c r="A51" s="25" t="s">
        <v>32</v>
      </c>
      <c r="B51" s="8">
        <v>180.9</v>
      </c>
      <c r="C51" s="5"/>
      <c r="D51" s="5"/>
      <c r="E51" s="5"/>
      <c r="F51" s="5"/>
      <c r="G51" s="6"/>
      <c r="H51" s="5"/>
      <c r="I51" s="5"/>
      <c r="J51" s="5"/>
    </row>
    <row r="52" spans="1:10" ht="22.5" x14ac:dyDescent="0.2">
      <c r="A52" s="20" t="s">
        <v>48</v>
      </c>
      <c r="B52" s="21">
        <v>40700.21</v>
      </c>
      <c r="C52" s="21">
        <v>39816.85</v>
      </c>
      <c r="D52" s="22">
        <v>97.83</v>
      </c>
      <c r="E52" s="21">
        <v>40000</v>
      </c>
      <c r="F52" s="22">
        <v>100.46</v>
      </c>
      <c r="G52" s="23">
        <v>40000</v>
      </c>
      <c r="H52" s="22">
        <v>100</v>
      </c>
      <c r="I52" s="21">
        <v>40000</v>
      </c>
      <c r="J52" s="22">
        <v>100</v>
      </c>
    </row>
    <row r="53" spans="1:10" ht="22.5" x14ac:dyDescent="0.2">
      <c r="A53" s="15" t="s">
        <v>41</v>
      </c>
      <c r="B53" s="7">
        <v>40700.21</v>
      </c>
      <c r="C53" s="7">
        <v>39816.85</v>
      </c>
      <c r="D53" s="8">
        <v>97.83</v>
      </c>
      <c r="E53" s="7">
        <v>40000</v>
      </c>
      <c r="F53" s="8">
        <v>100.46</v>
      </c>
      <c r="G53" s="9">
        <v>40000</v>
      </c>
      <c r="H53" s="8">
        <v>100</v>
      </c>
      <c r="I53" s="7">
        <v>40000</v>
      </c>
      <c r="J53" s="8">
        <v>100</v>
      </c>
    </row>
    <row r="54" spans="1:10" ht="12" x14ac:dyDescent="0.2">
      <c r="A54" s="24" t="s">
        <v>25</v>
      </c>
      <c r="B54" s="7">
        <v>30958.79</v>
      </c>
      <c r="C54" s="7">
        <v>30526.25</v>
      </c>
      <c r="D54" s="8">
        <v>98.6</v>
      </c>
      <c r="E54" s="7">
        <v>32000</v>
      </c>
      <c r="F54" s="8">
        <v>104.83</v>
      </c>
      <c r="G54" s="9">
        <v>32000</v>
      </c>
      <c r="H54" s="8">
        <v>100</v>
      </c>
      <c r="I54" s="7">
        <v>32000</v>
      </c>
      <c r="J54" s="8">
        <v>100</v>
      </c>
    </row>
    <row r="55" spans="1:10" ht="45" x14ac:dyDescent="0.2">
      <c r="A55" s="25" t="s">
        <v>30</v>
      </c>
      <c r="B55" s="7">
        <v>30958.79</v>
      </c>
      <c r="C55" s="7">
        <v>30526.25</v>
      </c>
      <c r="D55" s="8">
        <v>98.6</v>
      </c>
      <c r="E55" s="7">
        <v>32000</v>
      </c>
      <c r="F55" s="8">
        <v>104.83</v>
      </c>
      <c r="G55" s="9">
        <v>32000</v>
      </c>
      <c r="H55" s="8">
        <v>100</v>
      </c>
      <c r="I55" s="7">
        <v>32000</v>
      </c>
      <c r="J55" s="8">
        <v>100</v>
      </c>
    </row>
    <row r="56" spans="1:10" ht="22.5" x14ac:dyDescent="0.2">
      <c r="A56" s="24" t="s">
        <v>31</v>
      </c>
      <c r="B56" s="7">
        <v>9741.42</v>
      </c>
      <c r="C56" s="7">
        <v>9290.6</v>
      </c>
      <c r="D56" s="8">
        <v>95.37</v>
      </c>
      <c r="E56" s="7">
        <v>8000</v>
      </c>
      <c r="F56" s="8">
        <v>86.11</v>
      </c>
      <c r="G56" s="9">
        <v>8000</v>
      </c>
      <c r="H56" s="8">
        <v>100</v>
      </c>
      <c r="I56" s="7">
        <v>8000</v>
      </c>
      <c r="J56" s="8">
        <v>100</v>
      </c>
    </row>
    <row r="57" spans="1:10" ht="33.75" x14ac:dyDescent="0.2">
      <c r="A57" s="25" t="s">
        <v>32</v>
      </c>
      <c r="B57" s="7">
        <v>9741.42</v>
      </c>
      <c r="C57" s="7">
        <v>9290.6</v>
      </c>
      <c r="D57" s="8">
        <v>95.37</v>
      </c>
      <c r="E57" s="7">
        <v>8000</v>
      </c>
      <c r="F57" s="8">
        <v>86.11</v>
      </c>
      <c r="G57" s="9">
        <v>8000</v>
      </c>
      <c r="H57" s="8">
        <v>100</v>
      </c>
      <c r="I57" s="7">
        <v>8000</v>
      </c>
      <c r="J57" s="8">
        <v>100</v>
      </c>
    </row>
    <row r="58" spans="1:10" ht="33.75" x14ac:dyDescent="0.2">
      <c r="A58" s="5" t="s">
        <v>49</v>
      </c>
      <c r="B58" s="7">
        <v>295446.53999999998</v>
      </c>
      <c r="C58" s="7">
        <v>134253.12</v>
      </c>
      <c r="D58" s="8">
        <v>45.44</v>
      </c>
      <c r="E58" s="7">
        <v>107014.5</v>
      </c>
      <c r="F58" s="8">
        <v>79.709999999999994</v>
      </c>
      <c r="G58" s="9">
        <v>89014.5</v>
      </c>
      <c r="H58" s="8">
        <v>83.18</v>
      </c>
      <c r="I58" s="7">
        <v>89014.5</v>
      </c>
      <c r="J58" s="8">
        <v>100</v>
      </c>
    </row>
    <row r="59" spans="1:10" ht="22.5" x14ac:dyDescent="0.2">
      <c r="A59" s="20" t="s">
        <v>50</v>
      </c>
      <c r="B59" s="21">
        <v>29681.919999999998</v>
      </c>
      <c r="C59" s="21">
        <v>39388.14</v>
      </c>
      <c r="D59" s="22">
        <v>132.69999999999999</v>
      </c>
      <c r="E59" s="21">
        <v>41112.22</v>
      </c>
      <c r="F59" s="22">
        <v>104.38</v>
      </c>
      <c r="G59" s="23">
        <v>41112.22</v>
      </c>
      <c r="H59" s="22">
        <v>100</v>
      </c>
      <c r="I59" s="21">
        <v>41112.22</v>
      </c>
      <c r="J59" s="22">
        <v>100</v>
      </c>
    </row>
    <row r="60" spans="1:10" ht="22.5" x14ac:dyDescent="0.2">
      <c r="A60" s="15" t="s">
        <v>41</v>
      </c>
      <c r="B60" s="7">
        <v>29681.919999999998</v>
      </c>
      <c r="C60" s="7">
        <v>39388.14</v>
      </c>
      <c r="D60" s="8">
        <v>132.69999999999999</v>
      </c>
      <c r="E60" s="7">
        <v>41112.22</v>
      </c>
      <c r="F60" s="8">
        <v>104.38</v>
      </c>
      <c r="G60" s="9">
        <v>41112.22</v>
      </c>
      <c r="H60" s="8">
        <v>100</v>
      </c>
      <c r="I60" s="7">
        <v>41112.22</v>
      </c>
      <c r="J60" s="8">
        <v>100</v>
      </c>
    </row>
    <row r="61" spans="1:10" ht="12" x14ac:dyDescent="0.2">
      <c r="A61" s="24" t="s">
        <v>25</v>
      </c>
      <c r="B61" s="7">
        <v>29681.919999999998</v>
      </c>
      <c r="C61" s="7">
        <v>39388.14</v>
      </c>
      <c r="D61" s="8">
        <v>132.69999999999999</v>
      </c>
      <c r="E61" s="7">
        <v>41112.22</v>
      </c>
      <c r="F61" s="8">
        <v>104.38</v>
      </c>
      <c r="G61" s="9">
        <v>41112.22</v>
      </c>
      <c r="H61" s="8">
        <v>100</v>
      </c>
      <c r="I61" s="7">
        <v>41112.22</v>
      </c>
      <c r="J61" s="8">
        <v>100</v>
      </c>
    </row>
    <row r="62" spans="1:10" ht="12" x14ac:dyDescent="0.2">
      <c r="A62" s="25" t="s">
        <v>26</v>
      </c>
      <c r="B62" s="7">
        <v>29013.85</v>
      </c>
      <c r="C62" s="7">
        <v>38068.58</v>
      </c>
      <c r="D62" s="8">
        <v>131.21</v>
      </c>
      <c r="E62" s="7">
        <v>39731.53</v>
      </c>
      <c r="F62" s="8">
        <v>104.37</v>
      </c>
      <c r="G62" s="9">
        <v>39731.53</v>
      </c>
      <c r="H62" s="8">
        <v>100</v>
      </c>
      <c r="I62" s="7">
        <v>39731.53</v>
      </c>
      <c r="J62" s="8">
        <v>100</v>
      </c>
    </row>
    <row r="63" spans="1:10" ht="12" x14ac:dyDescent="0.2">
      <c r="A63" s="25" t="s">
        <v>27</v>
      </c>
      <c r="B63" s="8">
        <v>668.07</v>
      </c>
      <c r="C63" s="7">
        <v>1319.56</v>
      </c>
      <c r="D63" s="8">
        <v>197.52</v>
      </c>
      <c r="E63" s="7">
        <v>1380.69</v>
      </c>
      <c r="F63" s="8">
        <v>104.63</v>
      </c>
      <c r="G63" s="9">
        <v>1380.69</v>
      </c>
      <c r="H63" s="8">
        <v>100</v>
      </c>
      <c r="I63" s="7">
        <v>1380.69</v>
      </c>
      <c r="J63" s="8">
        <v>100</v>
      </c>
    </row>
    <row r="64" spans="1:10" ht="22.5" x14ac:dyDescent="0.2">
      <c r="A64" s="20" t="s">
        <v>51</v>
      </c>
      <c r="B64" s="21">
        <v>20315.97</v>
      </c>
      <c r="C64" s="21">
        <v>33482.86</v>
      </c>
      <c r="D64" s="22">
        <v>164.81</v>
      </c>
      <c r="E64" s="21">
        <v>33398.480000000003</v>
      </c>
      <c r="F64" s="22">
        <v>99.75</v>
      </c>
      <c r="G64" s="23">
        <v>33398.480000000003</v>
      </c>
      <c r="H64" s="22">
        <v>100</v>
      </c>
      <c r="I64" s="21">
        <v>33398.480000000003</v>
      </c>
      <c r="J64" s="22">
        <v>100</v>
      </c>
    </row>
    <row r="65" spans="1:10" ht="22.5" x14ac:dyDescent="0.2">
      <c r="A65" s="15" t="s">
        <v>52</v>
      </c>
      <c r="B65" s="7">
        <v>5416.12</v>
      </c>
      <c r="C65" s="7">
        <v>6353.72</v>
      </c>
      <c r="D65" s="8">
        <v>117.31</v>
      </c>
      <c r="E65" s="7">
        <v>11620.88</v>
      </c>
      <c r="F65" s="8">
        <v>182.9</v>
      </c>
      <c r="G65" s="9">
        <v>11620.88</v>
      </c>
      <c r="H65" s="8">
        <v>100</v>
      </c>
      <c r="I65" s="7">
        <v>11620.88</v>
      </c>
      <c r="J65" s="8">
        <v>100</v>
      </c>
    </row>
    <row r="66" spans="1:10" ht="12" x14ac:dyDescent="0.2">
      <c r="A66" s="24" t="s">
        <v>25</v>
      </c>
      <c r="B66" s="7">
        <v>5416.12</v>
      </c>
      <c r="C66" s="7">
        <v>6353.72</v>
      </c>
      <c r="D66" s="8">
        <v>117.31</v>
      </c>
      <c r="E66" s="7">
        <v>11620.88</v>
      </c>
      <c r="F66" s="8">
        <v>182.9</v>
      </c>
      <c r="G66" s="9">
        <v>11620.88</v>
      </c>
      <c r="H66" s="8">
        <v>100</v>
      </c>
      <c r="I66" s="7">
        <v>11620.88</v>
      </c>
      <c r="J66" s="8">
        <v>100</v>
      </c>
    </row>
    <row r="67" spans="1:10" ht="12" x14ac:dyDescent="0.2">
      <c r="A67" s="25" t="s">
        <v>26</v>
      </c>
      <c r="B67" s="7">
        <v>5416.12</v>
      </c>
      <c r="C67" s="7">
        <v>6353.72</v>
      </c>
      <c r="D67" s="8">
        <v>117.31</v>
      </c>
      <c r="E67" s="7">
        <v>11620.88</v>
      </c>
      <c r="F67" s="8">
        <v>182.9</v>
      </c>
      <c r="G67" s="9">
        <v>11620.88</v>
      </c>
      <c r="H67" s="8">
        <v>100</v>
      </c>
      <c r="I67" s="7">
        <v>11620.88</v>
      </c>
      <c r="J67" s="8">
        <v>100</v>
      </c>
    </row>
    <row r="68" spans="1:10" ht="22.5" x14ac:dyDescent="0.2">
      <c r="A68" s="15" t="s">
        <v>53</v>
      </c>
      <c r="B68" s="5"/>
      <c r="C68" s="5"/>
      <c r="D68" s="5"/>
      <c r="E68" s="7">
        <v>3644.57</v>
      </c>
      <c r="F68" s="5"/>
      <c r="G68" s="9">
        <v>3644.57</v>
      </c>
      <c r="H68" s="8">
        <v>100</v>
      </c>
      <c r="I68" s="7">
        <v>3644.57</v>
      </c>
      <c r="J68" s="8">
        <v>100</v>
      </c>
    </row>
    <row r="69" spans="1:10" ht="12" x14ac:dyDescent="0.2">
      <c r="A69" s="24" t="s">
        <v>25</v>
      </c>
      <c r="B69" s="5"/>
      <c r="C69" s="5"/>
      <c r="D69" s="5"/>
      <c r="E69" s="7">
        <v>3644.57</v>
      </c>
      <c r="F69" s="5"/>
      <c r="G69" s="9">
        <v>3644.57</v>
      </c>
      <c r="H69" s="8">
        <v>100</v>
      </c>
      <c r="I69" s="7">
        <v>3644.57</v>
      </c>
      <c r="J69" s="8">
        <v>100</v>
      </c>
    </row>
    <row r="70" spans="1:10" ht="12" x14ac:dyDescent="0.2">
      <c r="A70" s="25" t="s">
        <v>26</v>
      </c>
      <c r="B70" s="5"/>
      <c r="C70" s="5"/>
      <c r="D70" s="5"/>
      <c r="E70" s="7">
        <v>3644.57</v>
      </c>
      <c r="F70" s="5"/>
      <c r="G70" s="9">
        <v>3644.57</v>
      </c>
      <c r="H70" s="8">
        <v>100</v>
      </c>
      <c r="I70" s="7">
        <v>3644.57</v>
      </c>
      <c r="J70" s="8">
        <v>100</v>
      </c>
    </row>
    <row r="71" spans="1:10" ht="22.5" x14ac:dyDescent="0.2">
      <c r="A71" s="15" t="s">
        <v>54</v>
      </c>
      <c r="B71" s="5"/>
      <c r="C71" s="7">
        <v>4675.18</v>
      </c>
      <c r="D71" s="5"/>
      <c r="E71" s="7">
        <v>3266.64</v>
      </c>
      <c r="F71" s="8">
        <v>69.87</v>
      </c>
      <c r="G71" s="9">
        <v>3266.64</v>
      </c>
      <c r="H71" s="8">
        <v>100</v>
      </c>
      <c r="I71" s="7">
        <v>3266.64</v>
      </c>
      <c r="J71" s="8">
        <v>100</v>
      </c>
    </row>
    <row r="72" spans="1:10" ht="12" x14ac:dyDescent="0.2">
      <c r="A72" s="24" t="s">
        <v>25</v>
      </c>
      <c r="B72" s="5"/>
      <c r="C72" s="7">
        <v>4675.18</v>
      </c>
      <c r="D72" s="5"/>
      <c r="E72" s="7">
        <v>3266.64</v>
      </c>
      <c r="F72" s="8">
        <v>69.87</v>
      </c>
      <c r="G72" s="9">
        <v>3266.64</v>
      </c>
      <c r="H72" s="8">
        <v>100</v>
      </c>
      <c r="I72" s="7">
        <v>3266.64</v>
      </c>
      <c r="J72" s="8">
        <v>100</v>
      </c>
    </row>
    <row r="73" spans="1:10" ht="12" x14ac:dyDescent="0.2">
      <c r="A73" s="25" t="s">
        <v>26</v>
      </c>
      <c r="B73" s="5"/>
      <c r="C73" s="7">
        <v>4675.18</v>
      </c>
      <c r="D73" s="5"/>
      <c r="E73" s="7">
        <v>3266.64</v>
      </c>
      <c r="F73" s="8">
        <v>69.87</v>
      </c>
      <c r="G73" s="9">
        <v>3266.64</v>
      </c>
      <c r="H73" s="8">
        <v>100</v>
      </c>
      <c r="I73" s="7">
        <v>3266.64</v>
      </c>
      <c r="J73" s="8">
        <v>100</v>
      </c>
    </row>
    <row r="74" spans="1:10" ht="22.5" x14ac:dyDescent="0.2">
      <c r="A74" s="15" t="s">
        <v>55</v>
      </c>
      <c r="B74" s="7">
        <v>12906.19</v>
      </c>
      <c r="C74" s="7">
        <v>22453.96</v>
      </c>
      <c r="D74" s="8">
        <v>173.98</v>
      </c>
      <c r="E74" s="7">
        <v>14866.39</v>
      </c>
      <c r="F74" s="8">
        <v>66.209999999999994</v>
      </c>
      <c r="G74" s="9">
        <v>14866.39</v>
      </c>
      <c r="H74" s="8">
        <v>100</v>
      </c>
      <c r="I74" s="7">
        <v>14866.39</v>
      </c>
      <c r="J74" s="8">
        <v>100</v>
      </c>
    </row>
    <row r="75" spans="1:10" ht="12" x14ac:dyDescent="0.2">
      <c r="A75" s="24" t="s">
        <v>25</v>
      </c>
      <c r="B75" s="7">
        <v>12906.19</v>
      </c>
      <c r="C75" s="7">
        <v>22453.96</v>
      </c>
      <c r="D75" s="8">
        <v>173.98</v>
      </c>
      <c r="E75" s="7">
        <v>14866.39</v>
      </c>
      <c r="F75" s="8">
        <v>66.209999999999994</v>
      </c>
      <c r="G75" s="9">
        <v>14866.39</v>
      </c>
      <c r="H75" s="8">
        <v>100</v>
      </c>
      <c r="I75" s="7">
        <v>14866.39</v>
      </c>
      <c r="J75" s="8">
        <v>100</v>
      </c>
    </row>
    <row r="76" spans="1:10" ht="12" x14ac:dyDescent="0.2">
      <c r="A76" s="25" t="s">
        <v>26</v>
      </c>
      <c r="B76" s="7">
        <v>12579.82</v>
      </c>
      <c r="C76" s="7">
        <v>21033.82</v>
      </c>
      <c r="D76" s="8">
        <v>167.2</v>
      </c>
      <c r="E76" s="7">
        <v>13565.7</v>
      </c>
      <c r="F76" s="8">
        <v>64.489999999999995</v>
      </c>
      <c r="G76" s="9">
        <v>13565.7</v>
      </c>
      <c r="H76" s="8">
        <v>100</v>
      </c>
      <c r="I76" s="7">
        <v>13565.7</v>
      </c>
      <c r="J76" s="8">
        <v>100</v>
      </c>
    </row>
    <row r="77" spans="1:10" ht="12" x14ac:dyDescent="0.2">
      <c r="A77" s="25" t="s">
        <v>27</v>
      </c>
      <c r="B77" s="8">
        <v>326.37</v>
      </c>
      <c r="C77" s="7">
        <v>1420.14</v>
      </c>
      <c r="D77" s="8">
        <v>435.13</v>
      </c>
      <c r="E77" s="7">
        <v>1300.69</v>
      </c>
      <c r="F77" s="8">
        <v>91.59</v>
      </c>
      <c r="G77" s="9">
        <v>1300.69</v>
      </c>
      <c r="H77" s="8">
        <v>100</v>
      </c>
      <c r="I77" s="7">
        <v>1300.69</v>
      </c>
      <c r="J77" s="8">
        <v>100</v>
      </c>
    </row>
    <row r="78" spans="1:10" ht="22.5" x14ac:dyDescent="0.2">
      <c r="A78" s="15" t="s">
        <v>56</v>
      </c>
      <c r="B78" s="7">
        <v>1993.66</v>
      </c>
      <c r="C78" s="5"/>
      <c r="D78" s="5"/>
      <c r="E78" s="5"/>
      <c r="F78" s="5"/>
      <c r="G78" s="6"/>
      <c r="H78" s="5"/>
      <c r="I78" s="5"/>
      <c r="J78" s="5"/>
    </row>
    <row r="79" spans="1:10" ht="12" x14ac:dyDescent="0.2">
      <c r="A79" s="24" t="s">
        <v>25</v>
      </c>
      <c r="B79" s="7">
        <v>1993.66</v>
      </c>
      <c r="C79" s="5"/>
      <c r="D79" s="5"/>
      <c r="E79" s="5"/>
      <c r="F79" s="5"/>
      <c r="G79" s="6"/>
      <c r="H79" s="5"/>
      <c r="I79" s="5"/>
      <c r="J79" s="5"/>
    </row>
    <row r="80" spans="1:10" ht="12" x14ac:dyDescent="0.2">
      <c r="A80" s="25" t="s">
        <v>26</v>
      </c>
      <c r="B80" s="7">
        <v>1993.66</v>
      </c>
      <c r="C80" s="5"/>
      <c r="D80" s="5"/>
      <c r="E80" s="5"/>
      <c r="F80" s="5"/>
      <c r="G80" s="6"/>
      <c r="H80" s="5"/>
      <c r="I80" s="5"/>
      <c r="J80" s="5"/>
    </row>
    <row r="81" spans="1:10" ht="22.5" x14ac:dyDescent="0.2">
      <c r="A81" s="20" t="s">
        <v>57</v>
      </c>
      <c r="B81" s="21">
        <v>5109.08</v>
      </c>
      <c r="C81" s="21">
        <v>7635.65</v>
      </c>
      <c r="D81" s="22">
        <v>149.44999999999999</v>
      </c>
      <c r="E81" s="21">
        <v>5180.17</v>
      </c>
      <c r="F81" s="22">
        <v>67.84</v>
      </c>
      <c r="G81" s="23">
        <v>5180.17</v>
      </c>
      <c r="H81" s="22">
        <v>100</v>
      </c>
      <c r="I81" s="21">
        <v>5180.17</v>
      </c>
      <c r="J81" s="22">
        <v>100</v>
      </c>
    </row>
    <row r="82" spans="1:10" ht="22.5" x14ac:dyDescent="0.2">
      <c r="A82" s="15" t="s">
        <v>52</v>
      </c>
      <c r="B82" s="7">
        <v>2919.9</v>
      </c>
      <c r="C82" s="7">
        <v>3251.75</v>
      </c>
      <c r="D82" s="8">
        <v>111.37</v>
      </c>
      <c r="E82" s="7">
        <v>2787.18</v>
      </c>
      <c r="F82" s="8">
        <v>85.71</v>
      </c>
      <c r="G82" s="9">
        <v>2787.18</v>
      </c>
      <c r="H82" s="8">
        <v>100</v>
      </c>
      <c r="I82" s="7">
        <v>2787.18</v>
      </c>
      <c r="J82" s="8">
        <v>100</v>
      </c>
    </row>
    <row r="83" spans="1:10" ht="12" x14ac:dyDescent="0.2">
      <c r="A83" s="24" t="s">
        <v>25</v>
      </c>
      <c r="B83" s="8">
        <v>919.94</v>
      </c>
      <c r="C83" s="7">
        <v>2720.82</v>
      </c>
      <c r="D83" s="8">
        <v>295.76</v>
      </c>
      <c r="E83" s="7">
        <v>1928.89</v>
      </c>
      <c r="F83" s="8">
        <v>70.89</v>
      </c>
      <c r="G83" s="9">
        <v>1928.89</v>
      </c>
      <c r="H83" s="8">
        <v>100</v>
      </c>
      <c r="I83" s="7">
        <v>1928.89</v>
      </c>
      <c r="J83" s="8">
        <v>100</v>
      </c>
    </row>
    <row r="84" spans="1:10" ht="12" x14ac:dyDescent="0.2">
      <c r="A84" s="25" t="s">
        <v>27</v>
      </c>
      <c r="B84" s="8">
        <v>919.94</v>
      </c>
      <c r="C84" s="7">
        <v>2654.46</v>
      </c>
      <c r="D84" s="8">
        <v>288.55</v>
      </c>
      <c r="E84" s="7">
        <v>1862</v>
      </c>
      <c r="F84" s="8">
        <v>70.150000000000006</v>
      </c>
      <c r="G84" s="9">
        <v>1862</v>
      </c>
      <c r="H84" s="8">
        <v>100</v>
      </c>
      <c r="I84" s="7">
        <v>1862</v>
      </c>
      <c r="J84" s="8">
        <v>100</v>
      </c>
    </row>
    <row r="85" spans="1:10" ht="45" x14ac:dyDescent="0.2">
      <c r="A85" s="25" t="s">
        <v>30</v>
      </c>
      <c r="B85" s="5"/>
      <c r="C85" s="8">
        <v>66.36</v>
      </c>
      <c r="D85" s="5"/>
      <c r="E85" s="8">
        <v>66.89</v>
      </c>
      <c r="F85" s="8">
        <v>100.8</v>
      </c>
      <c r="G85" s="12">
        <v>66.89</v>
      </c>
      <c r="H85" s="8">
        <v>100</v>
      </c>
      <c r="I85" s="8">
        <v>66.89</v>
      </c>
      <c r="J85" s="8">
        <v>100</v>
      </c>
    </row>
    <row r="86" spans="1:10" ht="22.5" x14ac:dyDescent="0.2">
      <c r="A86" s="24" t="s">
        <v>31</v>
      </c>
      <c r="B86" s="7">
        <v>1999.96</v>
      </c>
      <c r="C86" s="8">
        <v>530.92999999999995</v>
      </c>
      <c r="D86" s="8">
        <v>26.55</v>
      </c>
      <c r="E86" s="8">
        <v>858.29</v>
      </c>
      <c r="F86" s="8">
        <v>161.66</v>
      </c>
      <c r="G86" s="12">
        <v>858.29</v>
      </c>
      <c r="H86" s="8">
        <v>100</v>
      </c>
      <c r="I86" s="8">
        <v>858.29</v>
      </c>
      <c r="J86" s="8">
        <v>100</v>
      </c>
    </row>
    <row r="87" spans="1:10" ht="33.75" x14ac:dyDescent="0.2">
      <c r="A87" s="25" t="s">
        <v>32</v>
      </c>
      <c r="B87" s="7">
        <v>1999.96</v>
      </c>
      <c r="C87" s="8">
        <v>530.92999999999995</v>
      </c>
      <c r="D87" s="8">
        <v>26.55</v>
      </c>
      <c r="E87" s="8">
        <v>858.29</v>
      </c>
      <c r="F87" s="8">
        <v>161.66</v>
      </c>
      <c r="G87" s="12">
        <v>858.29</v>
      </c>
      <c r="H87" s="8">
        <v>100</v>
      </c>
      <c r="I87" s="8">
        <v>858.29</v>
      </c>
      <c r="J87" s="8">
        <v>100</v>
      </c>
    </row>
    <row r="88" spans="1:10" ht="22.5" x14ac:dyDescent="0.2">
      <c r="A88" s="15" t="s">
        <v>54</v>
      </c>
      <c r="B88" s="8">
        <v>258.01</v>
      </c>
      <c r="C88" s="5"/>
      <c r="D88" s="5"/>
      <c r="E88" s="5"/>
      <c r="F88" s="5"/>
      <c r="G88" s="6"/>
      <c r="H88" s="5"/>
      <c r="I88" s="5"/>
      <c r="J88" s="5"/>
    </row>
    <row r="89" spans="1:10" ht="12" x14ac:dyDescent="0.2">
      <c r="A89" s="24" t="s">
        <v>25</v>
      </c>
      <c r="B89" s="8">
        <v>258.01</v>
      </c>
      <c r="C89" s="5"/>
      <c r="D89" s="5"/>
      <c r="E89" s="5"/>
      <c r="F89" s="5"/>
      <c r="G89" s="6"/>
      <c r="H89" s="5"/>
      <c r="I89" s="5"/>
      <c r="J89" s="5"/>
    </row>
    <row r="90" spans="1:10" ht="12" x14ac:dyDescent="0.2">
      <c r="A90" s="25" t="s">
        <v>27</v>
      </c>
      <c r="B90" s="8">
        <v>258.01</v>
      </c>
      <c r="C90" s="5"/>
      <c r="D90" s="5"/>
      <c r="E90" s="5"/>
      <c r="F90" s="5"/>
      <c r="G90" s="6"/>
      <c r="H90" s="5"/>
      <c r="I90" s="5"/>
      <c r="J90" s="5"/>
    </row>
    <row r="91" spans="1:10" ht="22.5" x14ac:dyDescent="0.2">
      <c r="A91" s="15" t="s">
        <v>41</v>
      </c>
      <c r="B91" s="7">
        <v>1931.17</v>
      </c>
      <c r="C91" s="7">
        <v>4383.8999999999996</v>
      </c>
      <c r="D91" s="8">
        <v>227.01</v>
      </c>
      <c r="E91" s="7">
        <v>2392.9899999999998</v>
      </c>
      <c r="F91" s="8">
        <v>54.59</v>
      </c>
      <c r="G91" s="9">
        <v>2392.9899999999998</v>
      </c>
      <c r="H91" s="8">
        <v>100</v>
      </c>
      <c r="I91" s="7">
        <v>2392.9899999999998</v>
      </c>
      <c r="J91" s="8">
        <v>100</v>
      </c>
    </row>
    <row r="92" spans="1:10" ht="12" x14ac:dyDescent="0.2">
      <c r="A92" s="24" t="s">
        <v>25</v>
      </c>
      <c r="B92" s="7">
        <v>1931.17</v>
      </c>
      <c r="C92" s="7">
        <v>3158.87</v>
      </c>
      <c r="D92" s="8">
        <v>163.57</v>
      </c>
      <c r="E92" s="7">
        <v>2229.7399999999998</v>
      </c>
      <c r="F92" s="8">
        <v>70.59</v>
      </c>
      <c r="G92" s="9">
        <v>2229.7399999999998</v>
      </c>
      <c r="H92" s="8">
        <v>100</v>
      </c>
      <c r="I92" s="7">
        <v>2229.7399999999998</v>
      </c>
      <c r="J92" s="8">
        <v>100</v>
      </c>
    </row>
    <row r="93" spans="1:10" ht="12" x14ac:dyDescent="0.2">
      <c r="A93" s="25" t="s">
        <v>27</v>
      </c>
      <c r="B93" s="7">
        <v>1931.17</v>
      </c>
      <c r="C93" s="7">
        <v>3158.87</v>
      </c>
      <c r="D93" s="8">
        <v>163.57</v>
      </c>
      <c r="E93" s="7">
        <v>2229.7399999999998</v>
      </c>
      <c r="F93" s="8">
        <v>70.59</v>
      </c>
      <c r="G93" s="9">
        <v>2229.7399999999998</v>
      </c>
      <c r="H93" s="8">
        <v>100</v>
      </c>
      <c r="I93" s="7">
        <v>2229.7399999999998</v>
      </c>
      <c r="J93" s="8">
        <v>100</v>
      </c>
    </row>
    <row r="94" spans="1:10" ht="22.5" x14ac:dyDescent="0.2">
      <c r="A94" s="24" t="s">
        <v>31</v>
      </c>
      <c r="B94" s="5"/>
      <c r="C94" s="7">
        <v>1225.03</v>
      </c>
      <c r="D94" s="5"/>
      <c r="E94" s="8">
        <v>163.25</v>
      </c>
      <c r="F94" s="8">
        <v>13.33</v>
      </c>
      <c r="G94" s="12">
        <v>163.25</v>
      </c>
      <c r="H94" s="8">
        <v>100</v>
      </c>
      <c r="I94" s="8">
        <v>163.25</v>
      </c>
      <c r="J94" s="8">
        <v>100</v>
      </c>
    </row>
    <row r="95" spans="1:10" ht="33.75" x14ac:dyDescent="0.2">
      <c r="A95" s="25" t="s">
        <v>32</v>
      </c>
      <c r="B95" s="5"/>
      <c r="C95" s="7">
        <v>1225.03</v>
      </c>
      <c r="D95" s="5"/>
      <c r="E95" s="8">
        <v>163.25</v>
      </c>
      <c r="F95" s="8">
        <v>13.33</v>
      </c>
      <c r="G95" s="12">
        <v>163.25</v>
      </c>
      <c r="H95" s="8">
        <v>100</v>
      </c>
      <c r="I95" s="8">
        <v>163.25</v>
      </c>
      <c r="J95" s="8">
        <v>100</v>
      </c>
    </row>
    <row r="96" spans="1:10" ht="22.5" x14ac:dyDescent="0.2">
      <c r="A96" s="20" t="s">
        <v>58</v>
      </c>
      <c r="B96" s="21">
        <v>1801.47</v>
      </c>
      <c r="C96" s="21">
        <v>44422.87</v>
      </c>
      <c r="D96" s="83">
        <v>2465.92</v>
      </c>
      <c r="E96" s="21">
        <v>18000</v>
      </c>
      <c r="F96" s="22">
        <v>40.520000000000003</v>
      </c>
      <c r="G96" s="27"/>
      <c r="H96" s="26"/>
      <c r="I96" s="26"/>
      <c r="J96" s="26"/>
    </row>
    <row r="97" spans="1:10" ht="45" x14ac:dyDescent="0.2">
      <c r="A97" s="15" t="s">
        <v>59</v>
      </c>
      <c r="B97" s="7">
        <v>1801.47</v>
      </c>
      <c r="C97" s="7">
        <v>44422.87</v>
      </c>
      <c r="D97" s="84">
        <v>2465.92</v>
      </c>
      <c r="E97" s="7">
        <v>18000</v>
      </c>
      <c r="F97" s="8">
        <v>40.520000000000003</v>
      </c>
      <c r="G97" s="6"/>
      <c r="H97" s="5"/>
      <c r="I97" s="5"/>
      <c r="J97" s="5"/>
    </row>
    <row r="98" spans="1:10" ht="12" x14ac:dyDescent="0.2">
      <c r="A98" s="24" t="s">
        <v>25</v>
      </c>
      <c r="B98" s="7">
        <v>1801.47</v>
      </c>
      <c r="C98" s="7">
        <v>44422.87</v>
      </c>
      <c r="D98" s="84">
        <v>2465.92</v>
      </c>
      <c r="E98" s="7">
        <v>18000</v>
      </c>
      <c r="F98" s="8">
        <v>40.520000000000003</v>
      </c>
      <c r="G98" s="6"/>
      <c r="H98" s="5"/>
      <c r="I98" s="5"/>
      <c r="J98" s="5"/>
    </row>
    <row r="99" spans="1:10" ht="12" x14ac:dyDescent="0.2">
      <c r="A99" s="25" t="s">
        <v>27</v>
      </c>
      <c r="B99" s="7">
        <v>1801.47</v>
      </c>
      <c r="C99" s="7">
        <v>44422.87</v>
      </c>
      <c r="D99" s="84">
        <v>2465.92</v>
      </c>
      <c r="E99" s="7">
        <v>18000</v>
      </c>
      <c r="F99" s="8">
        <v>40.520000000000003</v>
      </c>
      <c r="G99" s="6"/>
      <c r="H99" s="5"/>
      <c r="I99" s="5"/>
      <c r="J99" s="5"/>
    </row>
    <row r="100" spans="1:10" ht="22.5" x14ac:dyDescent="0.2">
      <c r="A100" s="20" t="s">
        <v>60</v>
      </c>
      <c r="B100" s="26"/>
      <c r="C100" s="21">
        <v>9323.6</v>
      </c>
      <c r="D100" s="26"/>
      <c r="E100" s="21">
        <v>9323.6299999999992</v>
      </c>
      <c r="F100" s="22">
        <v>100</v>
      </c>
      <c r="G100" s="23">
        <v>9323.6299999999992</v>
      </c>
      <c r="H100" s="22">
        <v>100</v>
      </c>
      <c r="I100" s="21">
        <v>9323.6299999999992</v>
      </c>
      <c r="J100" s="22">
        <v>100</v>
      </c>
    </row>
    <row r="101" spans="1:10" ht="22.5" x14ac:dyDescent="0.2">
      <c r="A101" s="15" t="s">
        <v>54</v>
      </c>
      <c r="B101" s="5"/>
      <c r="C101" s="7">
        <v>1072.4000000000001</v>
      </c>
      <c r="D101" s="5"/>
      <c r="E101" s="7">
        <v>1072.3900000000001</v>
      </c>
      <c r="F101" s="8">
        <v>100</v>
      </c>
      <c r="G101" s="9">
        <v>1072.3900000000001</v>
      </c>
      <c r="H101" s="8">
        <v>100</v>
      </c>
      <c r="I101" s="7">
        <v>1072.3900000000001</v>
      </c>
      <c r="J101" s="8">
        <v>100</v>
      </c>
    </row>
    <row r="102" spans="1:10" ht="12" x14ac:dyDescent="0.2">
      <c r="A102" s="24" t="s">
        <v>25</v>
      </c>
      <c r="B102" s="5"/>
      <c r="C102" s="7">
        <v>1072.4000000000001</v>
      </c>
      <c r="D102" s="5"/>
      <c r="E102" s="7">
        <v>1072.3900000000001</v>
      </c>
      <c r="F102" s="8">
        <v>100</v>
      </c>
      <c r="G102" s="9">
        <v>1072.3900000000001</v>
      </c>
      <c r="H102" s="8">
        <v>100</v>
      </c>
      <c r="I102" s="7">
        <v>1072.3900000000001</v>
      </c>
      <c r="J102" s="8">
        <v>100</v>
      </c>
    </row>
    <row r="103" spans="1:10" ht="12" x14ac:dyDescent="0.2">
      <c r="A103" s="25" t="s">
        <v>27</v>
      </c>
      <c r="B103" s="5"/>
      <c r="C103" s="7">
        <v>1072.4000000000001</v>
      </c>
      <c r="D103" s="5"/>
      <c r="E103" s="7">
        <v>1072.3900000000001</v>
      </c>
      <c r="F103" s="8">
        <v>100</v>
      </c>
      <c r="G103" s="9">
        <v>1072.3900000000001</v>
      </c>
      <c r="H103" s="8">
        <v>100</v>
      </c>
      <c r="I103" s="7">
        <v>1072.3900000000001</v>
      </c>
      <c r="J103" s="8">
        <v>100</v>
      </c>
    </row>
    <row r="104" spans="1:10" ht="22.5" x14ac:dyDescent="0.2">
      <c r="A104" s="15" t="s">
        <v>55</v>
      </c>
      <c r="B104" s="5"/>
      <c r="C104" s="7">
        <v>8251.2000000000007</v>
      </c>
      <c r="D104" s="5"/>
      <c r="E104" s="7">
        <v>8251.24</v>
      </c>
      <c r="F104" s="8">
        <v>100</v>
      </c>
      <c r="G104" s="9">
        <v>8251.24</v>
      </c>
      <c r="H104" s="8">
        <v>100</v>
      </c>
      <c r="I104" s="7">
        <v>8251.24</v>
      </c>
      <c r="J104" s="8">
        <v>100</v>
      </c>
    </row>
    <row r="105" spans="1:10" ht="12" x14ac:dyDescent="0.2">
      <c r="A105" s="24" t="s">
        <v>25</v>
      </c>
      <c r="B105" s="5"/>
      <c r="C105" s="7">
        <v>8251.2000000000007</v>
      </c>
      <c r="D105" s="5"/>
      <c r="E105" s="7">
        <v>8251.24</v>
      </c>
      <c r="F105" s="8">
        <v>100</v>
      </c>
      <c r="G105" s="9">
        <v>8251.24</v>
      </c>
      <c r="H105" s="8">
        <v>100</v>
      </c>
      <c r="I105" s="7">
        <v>8251.24</v>
      </c>
      <c r="J105" s="8">
        <v>100</v>
      </c>
    </row>
    <row r="106" spans="1:10" ht="12" x14ac:dyDescent="0.2">
      <c r="A106" s="25" t="s">
        <v>27</v>
      </c>
      <c r="B106" s="5"/>
      <c r="C106" s="7">
        <v>8251.2000000000007</v>
      </c>
      <c r="D106" s="5"/>
      <c r="E106" s="7">
        <v>8251.24</v>
      </c>
      <c r="F106" s="8">
        <v>100</v>
      </c>
      <c r="G106" s="9">
        <v>8251.24</v>
      </c>
      <c r="H106" s="8">
        <v>100</v>
      </c>
      <c r="I106" s="7">
        <v>8251.24</v>
      </c>
      <c r="J106" s="8">
        <v>100</v>
      </c>
    </row>
    <row r="107" spans="1:10" ht="22.5" x14ac:dyDescent="0.2">
      <c r="A107" s="20" t="s">
        <v>61</v>
      </c>
      <c r="B107" s="21">
        <v>238538.1</v>
      </c>
      <c r="C107" s="26"/>
      <c r="D107" s="26"/>
      <c r="E107" s="26"/>
      <c r="F107" s="26"/>
      <c r="G107" s="27"/>
      <c r="H107" s="26"/>
      <c r="I107" s="26"/>
      <c r="J107" s="26"/>
    </row>
    <row r="108" spans="1:10" ht="22.5" x14ac:dyDescent="0.2">
      <c r="A108" s="15" t="s">
        <v>52</v>
      </c>
      <c r="B108" s="7">
        <v>119269.05</v>
      </c>
      <c r="C108" s="5"/>
      <c r="D108" s="5"/>
      <c r="E108" s="5"/>
      <c r="F108" s="5"/>
      <c r="G108" s="6"/>
      <c r="H108" s="5"/>
      <c r="I108" s="5"/>
      <c r="J108" s="5"/>
    </row>
    <row r="109" spans="1:10" ht="22.5" x14ac:dyDescent="0.2">
      <c r="A109" s="24" t="s">
        <v>31</v>
      </c>
      <c r="B109" s="7">
        <v>119269.05</v>
      </c>
      <c r="C109" s="5"/>
      <c r="D109" s="5"/>
      <c r="E109" s="5"/>
      <c r="F109" s="5"/>
      <c r="G109" s="6"/>
      <c r="H109" s="5"/>
      <c r="I109" s="5"/>
      <c r="J109" s="5"/>
    </row>
    <row r="110" spans="1:10" ht="33.75" x14ac:dyDescent="0.2">
      <c r="A110" s="25" t="s">
        <v>62</v>
      </c>
      <c r="B110" s="7">
        <v>119269.05</v>
      </c>
      <c r="C110" s="5"/>
      <c r="D110" s="5"/>
      <c r="E110" s="5"/>
      <c r="F110" s="5"/>
      <c r="G110" s="6"/>
      <c r="H110" s="5"/>
      <c r="I110" s="5"/>
      <c r="J110" s="5"/>
    </row>
    <row r="111" spans="1:10" ht="22.5" x14ac:dyDescent="0.2">
      <c r="A111" s="15" t="s">
        <v>63</v>
      </c>
      <c r="B111" s="7">
        <v>119269.05</v>
      </c>
      <c r="C111" s="5"/>
      <c r="D111" s="5"/>
      <c r="E111" s="5"/>
      <c r="F111" s="5"/>
      <c r="G111" s="6"/>
      <c r="H111" s="5"/>
      <c r="I111" s="5"/>
      <c r="J111" s="5"/>
    </row>
    <row r="112" spans="1:10" ht="22.5" x14ac:dyDescent="0.2">
      <c r="A112" s="24" t="s">
        <v>31</v>
      </c>
      <c r="B112" s="7">
        <v>119269.05</v>
      </c>
      <c r="C112" s="5"/>
      <c r="D112" s="5"/>
      <c r="E112" s="5"/>
      <c r="F112" s="5"/>
      <c r="G112" s="6"/>
      <c r="H112" s="5"/>
      <c r="I112" s="5"/>
      <c r="J112" s="5"/>
    </row>
    <row r="113" spans="1:10" ht="33.75" x14ac:dyDescent="0.2">
      <c r="A113" s="25" t="s">
        <v>62</v>
      </c>
      <c r="B113" s="7">
        <v>119269.05</v>
      </c>
      <c r="C113" s="5"/>
      <c r="D113" s="5"/>
      <c r="E113" s="5"/>
      <c r="F113" s="5"/>
      <c r="G113" s="6"/>
      <c r="H113" s="5"/>
      <c r="I113" s="5"/>
      <c r="J113" s="5"/>
    </row>
    <row r="114" spans="1:10" ht="22.5" x14ac:dyDescent="0.2">
      <c r="A114" s="5" t="s">
        <v>64</v>
      </c>
      <c r="B114" s="8">
        <v>451.26</v>
      </c>
      <c r="C114" s="7">
        <v>5308.91</v>
      </c>
      <c r="D114" s="84">
        <v>1176.46</v>
      </c>
      <c r="E114" s="7">
        <v>5036.83</v>
      </c>
      <c r="F114" s="8">
        <v>94.88</v>
      </c>
      <c r="G114" s="9">
        <v>5036.83</v>
      </c>
      <c r="H114" s="8">
        <v>100</v>
      </c>
      <c r="I114" s="7">
        <v>5036.83</v>
      </c>
      <c r="J114" s="8">
        <v>100</v>
      </c>
    </row>
    <row r="115" spans="1:10" ht="12" x14ac:dyDescent="0.2">
      <c r="A115" s="20" t="s">
        <v>65</v>
      </c>
      <c r="B115" s="22">
        <v>451.26</v>
      </c>
      <c r="C115" s="21">
        <v>5308.91</v>
      </c>
      <c r="D115" s="83">
        <v>1176.46</v>
      </c>
      <c r="E115" s="21">
        <v>5036.83</v>
      </c>
      <c r="F115" s="22">
        <v>94.88</v>
      </c>
      <c r="G115" s="23">
        <v>5036.83</v>
      </c>
      <c r="H115" s="22">
        <v>100</v>
      </c>
      <c r="I115" s="21">
        <v>5036.83</v>
      </c>
      <c r="J115" s="22">
        <v>100</v>
      </c>
    </row>
    <row r="116" spans="1:10" ht="22.5" x14ac:dyDescent="0.2">
      <c r="A116" s="15" t="s">
        <v>41</v>
      </c>
      <c r="B116" s="8">
        <v>451.26</v>
      </c>
      <c r="C116" s="7">
        <v>5308.91</v>
      </c>
      <c r="D116" s="84">
        <v>1176.46</v>
      </c>
      <c r="E116" s="7">
        <v>5036.83</v>
      </c>
      <c r="F116" s="8">
        <v>94.88</v>
      </c>
      <c r="G116" s="9">
        <v>5036.83</v>
      </c>
      <c r="H116" s="8">
        <v>100</v>
      </c>
      <c r="I116" s="7">
        <v>5036.83</v>
      </c>
      <c r="J116" s="8">
        <v>100</v>
      </c>
    </row>
    <row r="117" spans="1:10" ht="12" x14ac:dyDescent="0.2">
      <c r="A117" s="24" t="s">
        <v>25</v>
      </c>
      <c r="B117" s="8">
        <v>451.26</v>
      </c>
      <c r="C117" s="7">
        <v>5308.91</v>
      </c>
      <c r="D117" s="84">
        <v>1176.46</v>
      </c>
      <c r="E117" s="7">
        <v>5036.83</v>
      </c>
      <c r="F117" s="8">
        <v>94.88</v>
      </c>
      <c r="G117" s="9">
        <v>5036.83</v>
      </c>
      <c r="H117" s="8">
        <v>100</v>
      </c>
      <c r="I117" s="7">
        <v>5036.83</v>
      </c>
      <c r="J117" s="8">
        <v>100</v>
      </c>
    </row>
    <row r="118" spans="1:10" ht="12" x14ac:dyDescent="0.2">
      <c r="A118" s="25" t="s">
        <v>27</v>
      </c>
      <c r="B118" s="8">
        <v>451.26</v>
      </c>
      <c r="C118" s="7">
        <v>5308.91</v>
      </c>
      <c r="D118" s="84">
        <v>1176.46</v>
      </c>
      <c r="E118" s="7">
        <v>5036.83</v>
      </c>
      <c r="F118" s="8">
        <v>94.88</v>
      </c>
      <c r="G118" s="9">
        <v>5036.83</v>
      </c>
      <c r="H118" s="8">
        <v>100</v>
      </c>
      <c r="I118" s="7">
        <v>5036.83</v>
      </c>
      <c r="J118" s="8">
        <v>100</v>
      </c>
    </row>
    <row r="119" spans="1:10" ht="33.75" x14ac:dyDescent="0.2">
      <c r="A119" s="5" t="s">
        <v>66</v>
      </c>
      <c r="B119" s="5"/>
      <c r="C119" s="7">
        <v>1619.22</v>
      </c>
      <c r="D119" s="5"/>
      <c r="E119" s="8">
        <v>557.42999999999995</v>
      </c>
      <c r="F119" s="8">
        <v>34.43</v>
      </c>
      <c r="G119" s="12">
        <v>557.42999999999995</v>
      </c>
      <c r="H119" s="8">
        <v>100</v>
      </c>
      <c r="I119" s="8">
        <v>557.42999999999995</v>
      </c>
      <c r="J119" s="8">
        <v>100</v>
      </c>
    </row>
    <row r="120" spans="1:10" ht="22.5" x14ac:dyDescent="0.2">
      <c r="A120" s="20" t="s">
        <v>67</v>
      </c>
      <c r="B120" s="26"/>
      <c r="C120" s="21">
        <v>1619.22</v>
      </c>
      <c r="D120" s="26"/>
      <c r="E120" s="22">
        <v>557.42999999999995</v>
      </c>
      <c r="F120" s="22">
        <v>34.43</v>
      </c>
      <c r="G120" s="28">
        <v>557.42999999999995</v>
      </c>
      <c r="H120" s="22">
        <v>100</v>
      </c>
      <c r="I120" s="22">
        <v>557.42999999999995</v>
      </c>
      <c r="J120" s="22">
        <v>100</v>
      </c>
    </row>
    <row r="121" spans="1:10" ht="22.5" x14ac:dyDescent="0.2">
      <c r="A121" s="15" t="s">
        <v>68</v>
      </c>
      <c r="B121" s="5"/>
      <c r="C121" s="8">
        <v>26.54</v>
      </c>
      <c r="D121" s="5"/>
      <c r="E121" s="8">
        <v>26.54</v>
      </c>
      <c r="F121" s="8">
        <v>100</v>
      </c>
      <c r="G121" s="12">
        <v>26.54</v>
      </c>
      <c r="H121" s="8">
        <v>100</v>
      </c>
      <c r="I121" s="8">
        <v>26.54</v>
      </c>
      <c r="J121" s="8">
        <v>100</v>
      </c>
    </row>
    <row r="122" spans="1:10" ht="22.5" x14ac:dyDescent="0.2">
      <c r="A122" s="24" t="s">
        <v>31</v>
      </c>
      <c r="B122" s="5"/>
      <c r="C122" s="8">
        <v>26.54</v>
      </c>
      <c r="D122" s="5"/>
      <c r="E122" s="8">
        <v>26.54</v>
      </c>
      <c r="F122" s="8">
        <v>100</v>
      </c>
      <c r="G122" s="12">
        <v>26.54</v>
      </c>
      <c r="H122" s="8">
        <v>100</v>
      </c>
      <c r="I122" s="8">
        <v>26.54</v>
      </c>
      <c r="J122" s="8">
        <v>100</v>
      </c>
    </row>
    <row r="123" spans="1:10" ht="33.75" x14ac:dyDescent="0.2">
      <c r="A123" s="25" t="s">
        <v>32</v>
      </c>
      <c r="B123" s="5"/>
      <c r="C123" s="8">
        <v>26.54</v>
      </c>
      <c r="D123" s="5"/>
      <c r="E123" s="8">
        <v>26.54</v>
      </c>
      <c r="F123" s="8">
        <v>100</v>
      </c>
      <c r="G123" s="12">
        <v>26.54</v>
      </c>
      <c r="H123" s="8">
        <v>100</v>
      </c>
      <c r="I123" s="8">
        <v>26.54</v>
      </c>
      <c r="J123" s="8">
        <v>100</v>
      </c>
    </row>
    <row r="124" spans="1:10" ht="22.5" x14ac:dyDescent="0.2">
      <c r="A124" s="15" t="s">
        <v>41</v>
      </c>
      <c r="B124" s="5"/>
      <c r="C124" s="8">
        <v>530.9</v>
      </c>
      <c r="D124" s="5"/>
      <c r="E124" s="8">
        <v>530.89</v>
      </c>
      <c r="F124" s="8">
        <v>100</v>
      </c>
      <c r="G124" s="12">
        <v>530.89</v>
      </c>
      <c r="H124" s="8">
        <v>100</v>
      </c>
      <c r="I124" s="8">
        <v>530.89</v>
      </c>
      <c r="J124" s="8">
        <v>100</v>
      </c>
    </row>
    <row r="125" spans="1:10" ht="22.5" x14ac:dyDescent="0.2">
      <c r="A125" s="24" t="s">
        <v>31</v>
      </c>
      <c r="B125" s="5"/>
      <c r="C125" s="8">
        <v>530.9</v>
      </c>
      <c r="D125" s="5"/>
      <c r="E125" s="8">
        <v>530.89</v>
      </c>
      <c r="F125" s="8">
        <v>100</v>
      </c>
      <c r="G125" s="12">
        <v>530.89</v>
      </c>
      <c r="H125" s="8">
        <v>100</v>
      </c>
      <c r="I125" s="8">
        <v>530.89</v>
      </c>
      <c r="J125" s="8">
        <v>100</v>
      </c>
    </row>
    <row r="126" spans="1:10" ht="33.75" x14ac:dyDescent="0.2">
      <c r="A126" s="25" t="s">
        <v>32</v>
      </c>
      <c r="B126" s="5"/>
      <c r="C126" s="8">
        <v>530.9</v>
      </c>
      <c r="D126" s="5"/>
      <c r="E126" s="8">
        <v>530.89</v>
      </c>
      <c r="F126" s="8">
        <v>100</v>
      </c>
      <c r="G126" s="12">
        <v>530.89</v>
      </c>
      <c r="H126" s="8">
        <v>100</v>
      </c>
      <c r="I126" s="8">
        <v>530.89</v>
      </c>
      <c r="J126" s="8">
        <v>100</v>
      </c>
    </row>
    <row r="127" spans="1:10" ht="22.5" x14ac:dyDescent="0.2">
      <c r="A127" s="15" t="s">
        <v>42</v>
      </c>
      <c r="B127" s="5"/>
      <c r="C127" s="7">
        <v>1061.78</v>
      </c>
      <c r="D127" s="5"/>
      <c r="E127" s="5"/>
      <c r="F127" s="5"/>
      <c r="G127" s="6"/>
      <c r="H127" s="5"/>
      <c r="I127" s="5"/>
      <c r="J127" s="5"/>
    </row>
    <row r="128" spans="1:10" ht="22.5" x14ac:dyDescent="0.2">
      <c r="A128" s="24" t="s">
        <v>31</v>
      </c>
      <c r="B128" s="5"/>
      <c r="C128" s="7">
        <v>1061.78</v>
      </c>
      <c r="D128" s="5"/>
      <c r="E128" s="5"/>
      <c r="F128" s="5"/>
      <c r="G128" s="6"/>
      <c r="H128" s="5"/>
      <c r="I128" s="5"/>
      <c r="J128" s="5"/>
    </row>
    <row r="129" spans="1:10" ht="33.75" x14ac:dyDescent="0.2">
      <c r="A129" s="25" t="s">
        <v>32</v>
      </c>
      <c r="B129" s="5"/>
      <c r="C129" s="7">
        <v>1061.78</v>
      </c>
      <c r="D129" s="5"/>
      <c r="E129" s="5"/>
      <c r="F129" s="5"/>
      <c r="G129" s="6"/>
      <c r="H129" s="5"/>
      <c r="I129" s="5"/>
      <c r="J129" s="5"/>
    </row>
    <row r="131" spans="1:10" x14ac:dyDescent="0.15">
      <c r="G131" s="14" t="s">
        <v>114</v>
      </c>
    </row>
    <row r="132" spans="1:10" x14ac:dyDescent="0.15">
      <c r="G132" s="14"/>
    </row>
    <row r="133" spans="1:10" x14ac:dyDescent="0.15">
      <c r="G133" s="14" t="s">
        <v>115</v>
      </c>
    </row>
  </sheetData>
  <mergeCells count="2">
    <mergeCell ref="A1:J1"/>
    <mergeCell ref="A3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KN</vt:lpstr>
      <vt:lpstr>Sažetak E</vt:lpstr>
      <vt:lpstr>Račun prihoda i rashoda</vt:lpstr>
      <vt:lpstr>Rashodi prema funkcijskoj kl</vt:lpstr>
      <vt:lpstr>Račun financiranja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- PROJEKCIJE</dc:title>
  <dc:creator>OŠ Ivana Rabljanina</dc:creator>
  <cp:lastModifiedBy>OŠ Ivana Rabljanina</cp:lastModifiedBy>
  <cp:lastPrinted>2022-10-24T05:59:15Z</cp:lastPrinted>
  <dcterms:created xsi:type="dcterms:W3CDTF">2022-10-13T12:21:43Z</dcterms:created>
  <dcterms:modified xsi:type="dcterms:W3CDTF">2022-10-24T05:59:57Z</dcterms:modified>
</cp:coreProperties>
</file>